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codeName="ThisWorkbook"/>
  <mc:AlternateContent xmlns:mc="http://schemas.openxmlformats.org/markup-compatibility/2006">
    <mc:Choice Requires="x15">
      <x15ac:absPath xmlns:x15ac="http://schemas.microsoft.com/office/spreadsheetml/2010/11/ac" url="C:\Users\anwar.wilson@ofm.wa.gov\Downloads\"/>
    </mc:Choice>
  </mc:AlternateContent>
  <xr:revisionPtr revIDLastSave="0" documentId="8_{C10B1C71-80B3-4A7E-8FD9-69B1C4EB4B02}" xr6:coauthVersionLast="47" xr6:coauthVersionMax="47" xr10:uidLastSave="{00000000-0000-0000-0000-000000000000}"/>
  <bookViews>
    <workbookView xWindow="-110" yWindow="-110" windowWidth="19420" windowHeight="10420" tabRatio="693" activeTab="7" xr2:uid="{00000000-000D-0000-FFFF-FFFF00000000}"/>
  </bookViews>
  <sheets>
    <sheet name="RECONCILIATION" sheetId="1" r:id="rId1"/>
    <sheet name="1324" sheetId="15" r:id="rId2"/>
    <sheet name="5111" sheetId="3" r:id="rId3"/>
    <sheet name="5124" sheetId="4" r:id="rId4"/>
    <sheet name="5145" sheetId="12" r:id="rId5"/>
    <sheet name="5180" sheetId="18" r:id="rId6"/>
    <sheet name="5181" sheetId="17" r:id="rId7"/>
    <sheet name="5183" sheetId="20" r:id="rId8"/>
    <sheet name="5187" sheetId="14" r:id="rId9"/>
    <sheet name="5189" sheetId="11" r:id="rId10"/>
    <sheet name="5194" sheetId="8" r:id="rId11"/>
    <sheet name="5199" sheetId="9" r:id="rId12"/>
  </sheets>
  <definedNames>
    <definedName name="_Key2" hidden="1">RECONCILIATION!$N$13</definedName>
    <definedName name="_Order2" hidden="1">255</definedName>
    <definedName name="_Regression_Int" localSheetId="0" hidden="1">1</definedName>
    <definedName name="BALANCE">'1324'!$A$18</definedName>
    <definedName name="DIFFERENCE">'1324'!$A$20</definedName>
    <definedName name="GL_1319">#REF!</definedName>
    <definedName name="GL_1324">'1324'!$D$16</definedName>
    <definedName name="GL_5111">'5111'!$D$20</definedName>
    <definedName name="GL_5124">'5124'!$D$17</definedName>
    <definedName name="GL_5145">'5145'!$D$11</definedName>
    <definedName name="GL_5180">'5180'!$D$18</definedName>
    <definedName name="GL_5181">'5181'!$K$214</definedName>
    <definedName name="GL_5183">'5183'!$D$18</definedName>
    <definedName name="GL_5187">'5187'!$D$18</definedName>
    <definedName name="GL_5189">'5189'!$I$21</definedName>
    <definedName name="GL_5194">'5194'!$D$23</definedName>
    <definedName name="GL_5199">'5199'!$D$20</definedName>
    <definedName name="MONTH">RECONCILIATION!$A$4</definedName>
    <definedName name="_xlnm.Print_Area" localSheetId="5">'5180'!$A$1:$E$52</definedName>
    <definedName name="_xlnm.Print_Area" localSheetId="6">'5181'!$A$1:$P$214</definedName>
    <definedName name="_xlnm.Print_Area" localSheetId="7">'5183'!$A$1:$E$52</definedName>
    <definedName name="_xlnm.Print_Area" localSheetId="0">RECONCILIATION!$A$8:$F$42</definedName>
    <definedName name="Print_Area_MI" localSheetId="0">RECONCILIATION!$A$8:$F$42</definedName>
    <definedName name="_xlnm.Print_Titles" localSheetId="3">'5124'!$1:$6</definedName>
    <definedName name="_xlnm.Print_Titles" localSheetId="4">'5145'!$1:$6</definedName>
    <definedName name="_xlnm.Print_Titles" localSheetId="0">RECONCILIATION!$1:$7</definedName>
    <definedName name="Print_Titles_MI" localSheetId="0">RECONCILIATION!$1:$7</definedName>
    <definedName name="REP_1319">RECONCILIATION!#REF!</definedName>
    <definedName name="REP_1324">RECONCILIATION!$C$8</definedName>
    <definedName name="REP_5111">RECONCILIATION!$C$9</definedName>
    <definedName name="REP_5124">RECONCILIATION!$C$10</definedName>
    <definedName name="REP_5145">RECONCILIATION!$C$11</definedName>
    <definedName name="REP_5180">RECONCILIATION!$C$12</definedName>
    <definedName name="REP_5181">RECONCILIATION!$C$13</definedName>
    <definedName name="REP_5183">RECONCILIATION!$C$14</definedName>
    <definedName name="REP_5187">RECONCILIATION!$C$15</definedName>
    <definedName name="REP_5189">RECONCILIATION!$C$16</definedName>
    <definedName name="REP_5194">RECONCILIATION!$C$17</definedName>
    <definedName name="REP_5199">RECONCILIATION!$C$18</definedName>
    <definedName name="TITLE">RECONCILIATION!$A$1</definedName>
    <definedName name="TITLE_1319">#REF!</definedName>
    <definedName name="TITLE_1324">'1324'!$E$4</definedName>
    <definedName name="TITLE_5111">'5111'!$E$4</definedName>
    <definedName name="TITLE_5124">'5124'!$E$4</definedName>
    <definedName name="TITLE_5145">'5145'!$E$4</definedName>
    <definedName name="TITLE_5180" localSheetId="7">'5183'!$E$4</definedName>
    <definedName name="TITLE_5180">'5180'!$E$4</definedName>
    <definedName name="TITLE_5181">'5181'!$A$4</definedName>
    <definedName name="TITLE_5187">'5187'!$E$4</definedName>
    <definedName name="TITLE_5189">'5189'!$F$4</definedName>
    <definedName name="TITLE_5194">'5194'!$E$4</definedName>
    <definedName name="TITLE_5199">'5199'!$E$4</definedName>
    <definedName name="Z_6288208E_9884_4B0E_8120_5D97E9A2F7E1_.wvu.Cols" localSheetId="6" hidden="1">'5181'!$D:$I</definedName>
    <definedName name="Z_6288208E_9884_4B0E_8120_5D97E9A2F7E1_.wvu.PrintArea" localSheetId="6" hidden="1">'5181'!$A$1:$P$214</definedName>
    <definedName name="Z_6288208E_9884_4B0E_8120_5D97E9A2F7E1_.wvu.PrintArea" localSheetId="0" hidden="1">RECONCILIATION!$A$8:$F$42</definedName>
    <definedName name="Z_6288208E_9884_4B0E_8120_5D97E9A2F7E1_.wvu.PrintTitles" localSheetId="3" hidden="1">'5124'!$1:$6</definedName>
    <definedName name="Z_6288208E_9884_4B0E_8120_5D97E9A2F7E1_.wvu.PrintTitles" localSheetId="4" hidden="1">'5145'!$1:$6</definedName>
    <definedName name="Z_6288208E_9884_4B0E_8120_5D97E9A2F7E1_.wvu.PrintTitles" localSheetId="0" hidden="1">RECONCILIATION!$1:$7</definedName>
    <definedName name="Z_6288208E_9884_4B0E_8120_5D97E9A2F7E1_.wvu.Rows" localSheetId="6" hidden="1">'5181'!$7:$17,'5181'!$127:$131,'5181'!$208:$212</definedName>
    <definedName name="Z_6834C4F4_64F6_4198_9B83_75633D7DAB12_.wvu.Cols" localSheetId="6" hidden="1">'5181'!$D:$I</definedName>
    <definedName name="Z_6834C4F4_64F6_4198_9B83_75633D7DAB12_.wvu.PrintArea" localSheetId="6" hidden="1">'5181'!$A$1:$P$214</definedName>
    <definedName name="Z_6834C4F4_64F6_4198_9B83_75633D7DAB12_.wvu.Rows" localSheetId="6" hidden="1">'5181'!$7:$17,'5181'!$127:$131,'5181'!$208:$212</definedName>
    <definedName name="Z_767BE687_A102_4BA4_B1EC_017F27F7D629_.wvu.Cols" localSheetId="6" hidden="1">'5181'!$D:$I</definedName>
    <definedName name="Z_767BE687_A102_4BA4_B1EC_017F27F7D629_.wvu.PrintArea" localSheetId="6" hidden="1">'5181'!$A$1:$P$214</definedName>
    <definedName name="Z_767BE687_A102_4BA4_B1EC_017F27F7D629_.wvu.PrintArea" localSheetId="0" hidden="1">RECONCILIATION!$A$8:$F$42</definedName>
    <definedName name="Z_767BE687_A102_4BA4_B1EC_017F27F7D629_.wvu.PrintTitles" localSheetId="3" hidden="1">'5124'!$1:$6</definedName>
    <definedName name="Z_767BE687_A102_4BA4_B1EC_017F27F7D629_.wvu.PrintTitles" localSheetId="4" hidden="1">'5145'!$1:$6</definedName>
    <definedName name="Z_767BE687_A102_4BA4_B1EC_017F27F7D629_.wvu.PrintTitles" localSheetId="0" hidden="1">RECONCILIATION!$1:$7</definedName>
    <definedName name="Z_767BE687_A102_4BA4_B1EC_017F27F7D629_.wvu.Rows" localSheetId="6" hidden="1">'5181'!$7:$17,'5181'!$47:$124,'5181'!$127:$131,'5181'!$137:$205,'5181'!$208:$212</definedName>
    <definedName name="Z_7BBACD3F_2A37_480A_8496_757FC6CDAD25_.wvu.PrintArea" localSheetId="6" hidden="1">'5181'!$A$1:$P$214</definedName>
    <definedName name="Z_7BBACD3F_2A37_480A_8496_757FC6CDAD25_.wvu.PrintArea" localSheetId="0" hidden="1">RECONCILIATION!$A$8:$F$42</definedName>
    <definedName name="Z_7BBACD3F_2A37_480A_8496_757FC6CDAD25_.wvu.PrintTitles" localSheetId="3" hidden="1">'5124'!$1:$6</definedName>
    <definedName name="Z_7BBACD3F_2A37_480A_8496_757FC6CDAD25_.wvu.PrintTitles" localSheetId="4" hidden="1">'5145'!$1:$6</definedName>
    <definedName name="Z_7BBACD3F_2A37_480A_8496_757FC6CDAD25_.wvu.PrintTitles" localSheetId="0" hidden="1">RECONCILIATION!$1:$7</definedName>
    <definedName name="Z_7BBACD3F_2A37_480A_8496_757FC6CDAD25_.wvu.Rows" localSheetId="6" hidden="1">'5181'!$47:$124,'5181'!$137:$205</definedName>
    <definedName name="Z_7FD26E45_AFD8_4DDE_8F9B_A09E96F70F2A_.wvu.PrintArea" localSheetId="6" hidden="1">'5181'!$A$1:$P$214</definedName>
    <definedName name="Z_7FD26E45_AFD8_4DDE_8F9B_A09E96F70F2A_.wvu.Rows" localSheetId="6" hidden="1">'5181'!$47:$124,'5181'!$137:$205</definedName>
    <definedName name="Z_838B5024_C27E_4F3B_A047_A9B3329BB05E_.wvu.Cols" localSheetId="6" hidden="1">'5181'!$D:$I</definedName>
    <definedName name="Z_838B5024_C27E_4F3B_A047_A9B3329BB05E_.wvu.PrintArea" localSheetId="6" hidden="1">'5181'!$A$1:$K$213</definedName>
    <definedName name="Z_838B5024_C27E_4F3B_A047_A9B3329BB05E_.wvu.Rows" localSheetId="6" hidden="1">'5181'!$7:$17,'5181'!$46:$124,'5181'!$127:$131,'5181'!$137:$205,'5181'!$208:$212</definedName>
    <definedName name="Z_9D8AAF41_C53E_46AF_BD6F_65423D3B3594_.wvu.Cols" localSheetId="6" hidden="1">'5181'!$D:$I</definedName>
    <definedName name="Z_9D8AAF41_C53E_46AF_BD6F_65423D3B3594_.wvu.PrintArea" localSheetId="6" hidden="1">'5181'!$A$1:$P$214</definedName>
    <definedName name="Z_9D8AAF41_C53E_46AF_BD6F_65423D3B3594_.wvu.Rows" localSheetId="6" hidden="1">'5181'!$7:$17,'5181'!$46:$124,'5181'!$127:$131,'5181'!$137:$205,'5181'!$208:$212</definedName>
    <definedName name="Z_A53DA6F1_0882_4708_A84E_7E96CBE1D193_.wvu.PrintArea" localSheetId="6" hidden="1">'5181'!$A$1:$P$214</definedName>
    <definedName name="Z_B8CDE08C_A909_42D9_918E_1E44A5F42721_.wvu.Cols" localSheetId="6" hidden="1">'5181'!$D:$I</definedName>
    <definedName name="Z_B8CDE08C_A909_42D9_918E_1E44A5F42721_.wvu.PrintArea" localSheetId="6" hidden="1">'5181'!$A$1:$K$213</definedName>
    <definedName name="Z_B8CDE08C_A909_42D9_918E_1E44A5F42721_.wvu.Rows" localSheetId="6" hidden="1">'5181'!$7:$17,'5181'!$127:$131,'5181'!$208:$212</definedName>
    <definedName name="Z_CBF13529_05CE_4A8F_BCA0_8F65A8D96BA4_.wvu.PrintArea" localSheetId="6" hidden="1">'5181'!$A$1:$K$213</definedName>
    <definedName name="Z_DD90BB7D_92BD_4BA8_987B_4B4976C65BE3_.wvu.PrintArea" localSheetId="6" hidden="1">'5181'!$A$1:$K$213</definedName>
    <definedName name="Z_DD90BB7D_92BD_4BA8_987B_4B4976C65BE3_.wvu.Rows" localSheetId="6" hidden="1">'5181'!$47:$124,'5181'!$137:$205</definedName>
    <definedName name="Z_E74D16E1_C131_4A08_84CD_BEBBD6E38E77_.wvu.PrintArea" localSheetId="6" hidden="1">'5181'!$A$1:$P$214</definedName>
    <definedName name="Z_E74D16E1_C131_4A08_84CD_BEBBD6E38E77_.wvu.PrintArea" localSheetId="0" hidden="1">RECONCILIATION!$A$8:$F$42</definedName>
    <definedName name="Z_E74D16E1_C131_4A08_84CD_BEBBD6E38E77_.wvu.PrintTitles" localSheetId="3" hidden="1">'5124'!$1:$6</definedName>
    <definedName name="Z_E74D16E1_C131_4A08_84CD_BEBBD6E38E77_.wvu.PrintTitles" localSheetId="4" hidden="1">'5145'!$1:$6</definedName>
    <definedName name="Z_E74D16E1_C131_4A08_84CD_BEBBD6E38E77_.wvu.PrintTitles" localSheetId="0" hidden="1">RECONCILIATION!$1:$7</definedName>
  </definedNames>
  <calcPr calcId="191029"/>
  <customWorkbookViews>
    <customWorkbookView name="HI Worklist Expanded" guid="{6288208E-9884-4B0E-8120-5D97E9A2F7E1}" maximized="1" xWindow="1" yWindow="1" windowWidth="1276" windowHeight="799" tabRatio="693" activeSheetId="17"/>
    <customWorkbookView name="HI Worklist" guid="{767BE687-A102-4BA4-B1EC-017F27F7D629}" maximized="1" xWindow="1" yWindow="1" windowWidth="1276" windowHeight="799" tabRatio="693" activeSheetId="17"/>
    <customWorkbookView name="HI Reconciliation Expanded" guid="{E74D16E1-C131-4A08-84CD-BEBBD6E38E77}" maximized="1" xWindow="1" yWindow="1" windowWidth="1276" windowHeight="799" tabRatio="693" activeSheetId="17"/>
    <customWorkbookView name="HI Reconciliation" guid="{7BBACD3F-2A37-480A-8496-757FC6CDAD25}" maximized="1" xWindow="1" yWindow="1" windowWidth="1276" windowHeight="799" tabRatio="693" activeSheetId="1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 i="20" l="1"/>
  <c r="D14" i="1"/>
  <c r="E14" i="1" s="1"/>
  <c r="A22" i="20"/>
  <c r="A20" i="20"/>
  <c r="D18" i="20"/>
  <c r="A4" i="20"/>
  <c r="A3" i="20"/>
  <c r="A2" i="20"/>
  <c r="A1" i="20"/>
  <c r="B12" i="1"/>
  <c r="D20" i="18"/>
  <c r="A4" i="9"/>
  <c r="A4" i="8"/>
  <c r="A4" i="11"/>
  <c r="A3" i="11"/>
  <c r="A4" i="14"/>
  <c r="A4" i="15"/>
  <c r="A4" i="3"/>
  <c r="A3" i="3"/>
  <c r="A4" i="4"/>
  <c r="A4" i="12"/>
  <c r="A3" i="12"/>
  <c r="A4" i="18"/>
  <c r="A22" i="18"/>
  <c r="A20" i="18"/>
  <c r="D18" i="18"/>
  <c r="D12" i="1" s="1"/>
  <c r="E12" i="1" s="1"/>
  <c r="A3" i="18"/>
  <c r="A2" i="18"/>
  <c r="A1" i="18"/>
  <c r="D22" i="20" l="1"/>
  <c r="D22" i="18"/>
  <c r="K205" i="17"/>
  <c r="K204" i="17"/>
  <c r="K203" i="17"/>
  <c r="K202" i="17"/>
  <c r="K201" i="17"/>
  <c r="K200" i="17"/>
  <c r="K199" i="17"/>
  <c r="K198" i="17"/>
  <c r="K197" i="17"/>
  <c r="K196" i="17"/>
  <c r="K195" i="17"/>
  <c r="K194" i="17"/>
  <c r="K193" i="17"/>
  <c r="K192" i="17"/>
  <c r="K191" i="17"/>
  <c r="K190" i="17"/>
  <c r="K189" i="17"/>
  <c r="K188" i="17"/>
  <c r="K187" i="17"/>
  <c r="K186" i="17"/>
  <c r="K185" i="17"/>
  <c r="K184" i="17"/>
  <c r="K183" i="17"/>
  <c r="K182" i="17"/>
  <c r="K181" i="17"/>
  <c r="K180" i="17"/>
  <c r="K179" i="17"/>
  <c r="K178" i="17"/>
  <c r="K177" i="17"/>
  <c r="K176" i="17"/>
  <c r="K175" i="17"/>
  <c r="K174" i="17"/>
  <c r="K173" i="17"/>
  <c r="K172" i="17"/>
  <c r="K171" i="17"/>
  <c r="K170" i="17"/>
  <c r="K169" i="17"/>
  <c r="K168" i="17"/>
  <c r="K167" i="17"/>
  <c r="K166" i="17"/>
  <c r="K165" i="17"/>
  <c r="K164" i="17"/>
  <c r="K163" i="17"/>
  <c r="K162" i="17"/>
  <c r="K161" i="17"/>
  <c r="K160" i="17"/>
  <c r="K159" i="17"/>
  <c r="K158" i="17"/>
  <c r="K157" i="17"/>
  <c r="K156" i="17"/>
  <c r="K155" i="17"/>
  <c r="K154" i="17"/>
  <c r="K153" i="17"/>
  <c r="K152" i="17"/>
  <c r="K151" i="17"/>
  <c r="K150" i="17"/>
  <c r="K149" i="17"/>
  <c r="K148" i="17"/>
  <c r="K147" i="17"/>
  <c r="K146" i="17"/>
  <c r="K145" i="17"/>
  <c r="K144" i="17"/>
  <c r="K143" i="17"/>
  <c r="K142" i="17"/>
  <c r="K141" i="17"/>
  <c r="K140" i="17"/>
  <c r="K139" i="17"/>
  <c r="K138" i="17"/>
  <c r="K137" i="17"/>
  <c r="K136" i="17"/>
  <c r="K135" i="17"/>
  <c r="K134" i="17"/>
  <c r="K133" i="17"/>
  <c r="K132" i="17"/>
  <c r="B8" i="1"/>
  <c r="B15" i="1"/>
  <c r="I210" i="17"/>
  <c r="I209" i="17"/>
  <c r="H207" i="17"/>
  <c r="H127" i="17"/>
  <c r="G127" i="17"/>
  <c r="F127" i="17"/>
  <c r="F128" i="17" s="1"/>
  <c r="E127" i="17"/>
  <c r="E128" i="17" s="1"/>
  <c r="D127" i="17"/>
  <c r="I125" i="17"/>
  <c r="K125" i="17" s="1"/>
  <c r="I124" i="17"/>
  <c r="K124" i="17" s="1"/>
  <c r="I123" i="17"/>
  <c r="K123" i="17" s="1"/>
  <c r="I122" i="17"/>
  <c r="K122" i="17" s="1"/>
  <c r="I121" i="17"/>
  <c r="K121" i="17" s="1"/>
  <c r="I120" i="17"/>
  <c r="K120" i="17" s="1"/>
  <c r="I119" i="17"/>
  <c r="K119" i="17" s="1"/>
  <c r="I118" i="17"/>
  <c r="K118" i="17" s="1"/>
  <c r="I117" i="17"/>
  <c r="K117" i="17" s="1"/>
  <c r="I116" i="17"/>
  <c r="K116" i="17" s="1"/>
  <c r="I115" i="17"/>
  <c r="K115" i="17" s="1"/>
  <c r="I114" i="17"/>
  <c r="K114" i="17" s="1"/>
  <c r="I113" i="17"/>
  <c r="K113" i="17" s="1"/>
  <c r="I112" i="17"/>
  <c r="K112" i="17" s="1"/>
  <c r="I111" i="17"/>
  <c r="K111" i="17" s="1"/>
  <c r="I110" i="17"/>
  <c r="K110" i="17" s="1"/>
  <c r="I109" i="17"/>
  <c r="K109" i="17" s="1"/>
  <c r="I108" i="17"/>
  <c r="K108" i="17" s="1"/>
  <c r="I107" i="17"/>
  <c r="K107" i="17" s="1"/>
  <c r="I106" i="17"/>
  <c r="K106" i="17" s="1"/>
  <c r="I105" i="17"/>
  <c r="K105" i="17" s="1"/>
  <c r="I104" i="17"/>
  <c r="K104" i="17" s="1"/>
  <c r="I103" i="17"/>
  <c r="K103" i="17" s="1"/>
  <c r="I102" i="17"/>
  <c r="K102" i="17" s="1"/>
  <c r="I101" i="17"/>
  <c r="K101" i="17" s="1"/>
  <c r="I100" i="17"/>
  <c r="K100" i="17" s="1"/>
  <c r="I99" i="17"/>
  <c r="K99" i="17" s="1"/>
  <c r="I98" i="17"/>
  <c r="K98" i="17" s="1"/>
  <c r="I97" i="17"/>
  <c r="K97" i="17" s="1"/>
  <c r="I96" i="17"/>
  <c r="K96" i="17" s="1"/>
  <c r="I95" i="17"/>
  <c r="K95" i="17" s="1"/>
  <c r="I94" i="17"/>
  <c r="K94" i="17" s="1"/>
  <c r="I93" i="17"/>
  <c r="K93" i="17" s="1"/>
  <c r="I92" i="17"/>
  <c r="K92" i="17" s="1"/>
  <c r="I91" i="17"/>
  <c r="K91" i="17" s="1"/>
  <c r="I90" i="17"/>
  <c r="K90" i="17" s="1"/>
  <c r="I89" i="17"/>
  <c r="K89" i="17" s="1"/>
  <c r="I88" i="17"/>
  <c r="K88" i="17" s="1"/>
  <c r="I87" i="17"/>
  <c r="K87" i="17" s="1"/>
  <c r="I86" i="17"/>
  <c r="K86" i="17" s="1"/>
  <c r="I85" i="17"/>
  <c r="K85" i="17" s="1"/>
  <c r="I84" i="17"/>
  <c r="K84" i="17" s="1"/>
  <c r="I83" i="17"/>
  <c r="K83" i="17" s="1"/>
  <c r="I82" i="17"/>
  <c r="K82" i="17" s="1"/>
  <c r="I81" i="17"/>
  <c r="K81" i="17" s="1"/>
  <c r="I80" i="17"/>
  <c r="K80" i="17" s="1"/>
  <c r="I79" i="17"/>
  <c r="K79" i="17" s="1"/>
  <c r="I78" i="17"/>
  <c r="K78" i="17" s="1"/>
  <c r="I77" i="17"/>
  <c r="K77" i="17" s="1"/>
  <c r="I76" i="17"/>
  <c r="K76" i="17" s="1"/>
  <c r="I75" i="17"/>
  <c r="K75" i="17" s="1"/>
  <c r="I74" i="17"/>
  <c r="K74" i="17" s="1"/>
  <c r="I73" i="17"/>
  <c r="K73" i="17" s="1"/>
  <c r="I72" i="17"/>
  <c r="K72" i="17" s="1"/>
  <c r="I71" i="17"/>
  <c r="K71" i="17" s="1"/>
  <c r="I70" i="17"/>
  <c r="K70" i="17" s="1"/>
  <c r="I69" i="17"/>
  <c r="K69" i="17" s="1"/>
  <c r="I68" i="17"/>
  <c r="K68" i="17" s="1"/>
  <c r="I67" i="17"/>
  <c r="K67" i="17" s="1"/>
  <c r="I66" i="17"/>
  <c r="K66" i="17" s="1"/>
  <c r="I65" i="17"/>
  <c r="K65" i="17" s="1"/>
  <c r="I64" i="17"/>
  <c r="K64" i="17" s="1"/>
  <c r="I63" i="17"/>
  <c r="K63" i="17" s="1"/>
  <c r="I62" i="17"/>
  <c r="K62" i="17" s="1"/>
  <c r="I61" i="17"/>
  <c r="K61" i="17" s="1"/>
  <c r="I60" i="17"/>
  <c r="K60" i="17" s="1"/>
  <c r="I59" i="17"/>
  <c r="K59" i="17" s="1"/>
  <c r="I58" i="17"/>
  <c r="K58" i="17" s="1"/>
  <c r="I57" i="17"/>
  <c r="K57" i="17" s="1"/>
  <c r="I56" i="17"/>
  <c r="K56" i="17" s="1"/>
  <c r="I55" i="17"/>
  <c r="K55" i="17" s="1"/>
  <c r="I54" i="17"/>
  <c r="K54" i="17" s="1"/>
  <c r="I53" i="17"/>
  <c r="K53" i="17" s="1"/>
  <c r="I52" i="17"/>
  <c r="K52" i="17" s="1"/>
  <c r="I51" i="17"/>
  <c r="K51" i="17" s="1"/>
  <c r="I50" i="17"/>
  <c r="K50" i="17" s="1"/>
  <c r="I49" i="17"/>
  <c r="K49" i="17" s="1"/>
  <c r="I48" i="17"/>
  <c r="K48" i="17" s="1"/>
  <c r="I47" i="17"/>
  <c r="K47" i="17" s="1"/>
  <c r="I46" i="17"/>
  <c r="K46" i="17" s="1"/>
  <c r="I45" i="17"/>
  <c r="K45" i="17" s="1"/>
  <c r="I44" i="17"/>
  <c r="K44" i="17" s="1"/>
  <c r="I43" i="17"/>
  <c r="K43" i="17" s="1"/>
  <c r="I42" i="17"/>
  <c r="K42" i="17" s="1"/>
  <c r="I41" i="17"/>
  <c r="K41" i="17" s="1"/>
  <c r="I40" i="17"/>
  <c r="K40" i="17" s="1"/>
  <c r="I39" i="17"/>
  <c r="K39" i="17" s="1"/>
  <c r="I38" i="17"/>
  <c r="K38" i="17" s="1"/>
  <c r="I37" i="17"/>
  <c r="K37" i="17" s="1"/>
  <c r="I36" i="17"/>
  <c r="K36" i="17" s="1"/>
  <c r="I35" i="17"/>
  <c r="K35" i="17" s="1"/>
  <c r="I34" i="17"/>
  <c r="K34" i="17" s="1"/>
  <c r="I33" i="17"/>
  <c r="K33" i="17" s="1"/>
  <c r="I32" i="17"/>
  <c r="K32" i="17" s="1"/>
  <c r="I31" i="17"/>
  <c r="K31" i="17" s="1"/>
  <c r="I30" i="17"/>
  <c r="K30" i="17" s="1"/>
  <c r="I29" i="17"/>
  <c r="K29" i="17" s="1"/>
  <c r="I28" i="17"/>
  <c r="K28" i="17" s="1"/>
  <c r="I27" i="17"/>
  <c r="K27" i="17" s="1"/>
  <c r="I26" i="17"/>
  <c r="K26" i="17" s="1"/>
  <c r="I25" i="17"/>
  <c r="K25" i="17" s="1"/>
  <c r="I24" i="17"/>
  <c r="K24" i="17" s="1"/>
  <c r="I23" i="17"/>
  <c r="K23" i="17" s="1"/>
  <c r="I22" i="17"/>
  <c r="K22" i="17" s="1"/>
  <c r="I21" i="17"/>
  <c r="K21" i="17" s="1"/>
  <c r="I20" i="17"/>
  <c r="K20" i="17" s="1"/>
  <c r="D15" i="17"/>
  <c r="I128" i="17" s="1"/>
  <c r="I9" i="17"/>
  <c r="I211" i="17" l="1"/>
  <c r="I127" i="17"/>
  <c r="J128" i="17" s="1"/>
  <c r="I208" i="17"/>
  <c r="J209" i="17" s="1"/>
  <c r="K127" i="17"/>
  <c r="K207" i="17" s="1"/>
  <c r="I212" i="17" l="1"/>
  <c r="K213" i="17" s="1"/>
  <c r="K214" i="17" s="1"/>
  <c r="D13" i="1" s="1"/>
  <c r="D33" i="8" l="1"/>
  <c r="D32" i="8"/>
  <c r="D31" i="8"/>
  <c r="D30" i="8"/>
  <c r="H13" i="11"/>
  <c r="H8" i="11"/>
  <c r="I8" i="11" s="1"/>
  <c r="H9" i="11"/>
  <c r="H10" i="11"/>
  <c r="H11" i="11"/>
  <c r="H12" i="11"/>
  <c r="H14" i="11"/>
  <c r="H19" i="11"/>
  <c r="H18" i="11"/>
  <c r="H17" i="11"/>
  <c r="H16" i="11"/>
  <c r="H15" i="11"/>
  <c r="D16" i="15"/>
  <c r="D18" i="15"/>
  <c r="A3" i="15"/>
  <c r="A2" i="15"/>
  <c r="A1" i="15"/>
  <c r="D20" i="14"/>
  <c r="D18" i="14"/>
  <c r="D15" i="1" s="1"/>
  <c r="D13" i="12"/>
  <c r="A22" i="14"/>
  <c r="A20" i="14"/>
  <c r="A3" i="14"/>
  <c r="A2" i="14"/>
  <c r="A1" i="14"/>
  <c r="D11" i="12"/>
  <c r="D11" i="1" s="1"/>
  <c r="E11" i="1" s="1"/>
  <c r="A2" i="3"/>
  <c r="A1" i="3"/>
  <c r="D20" i="3"/>
  <c r="D9" i="1" s="1"/>
  <c r="E9" i="1" s="1"/>
  <c r="A22" i="3"/>
  <c r="A24" i="3"/>
  <c r="D22" i="3"/>
  <c r="A3" i="4"/>
  <c r="A2" i="4"/>
  <c r="A1" i="4"/>
  <c r="D17" i="4"/>
  <c r="D10" i="1" s="1"/>
  <c r="E10" i="1" s="1"/>
  <c r="D19" i="4"/>
  <c r="A21" i="4"/>
  <c r="A19" i="4"/>
  <c r="A2" i="12"/>
  <c r="A1" i="12"/>
  <c r="A15" i="12"/>
  <c r="A13" i="12"/>
  <c r="A2" i="11"/>
  <c r="I23" i="11"/>
  <c r="A1" i="11"/>
  <c r="G25" i="11"/>
  <c r="G23" i="11"/>
  <c r="A3" i="8"/>
  <c r="A2" i="8"/>
  <c r="A1" i="8"/>
  <c r="D23" i="8"/>
  <c r="D17" i="1" s="1"/>
  <c r="E17" i="1" s="1"/>
  <c r="D25" i="8"/>
  <c r="A27" i="8"/>
  <c r="A25" i="8"/>
  <c r="A3" i="9"/>
  <c r="A2" i="9"/>
  <c r="A1" i="9"/>
  <c r="D20" i="9"/>
  <c r="D18" i="1" s="1"/>
  <c r="E18" i="1" s="1"/>
  <c r="D22" i="9"/>
  <c r="A24" i="9"/>
  <c r="A22" i="9"/>
  <c r="B11" i="1"/>
  <c r="C33" i="1"/>
  <c r="B13" i="1"/>
  <c r="E13" i="1"/>
  <c r="C20" i="1"/>
  <c r="B9" i="1"/>
  <c r="B18" i="1"/>
  <c r="B17" i="1"/>
  <c r="B16" i="1"/>
  <c r="B10" i="1"/>
  <c r="D15" i="12" l="1"/>
  <c r="D27" i="8"/>
  <c r="D8" i="1"/>
  <c r="E8" i="1" s="1"/>
  <c r="I9" i="11"/>
  <c r="I10" i="11" s="1"/>
  <c r="I11" i="11" s="1"/>
  <c r="I12" i="11" s="1"/>
  <c r="I13" i="11" s="1"/>
  <c r="I14" i="11" s="1"/>
  <c r="I15" i="11" s="1"/>
  <c r="I16" i="11" s="1"/>
  <c r="I17" i="11" s="1"/>
  <c r="I18" i="11" s="1"/>
  <c r="I19" i="11" s="1"/>
  <c r="I21" i="11" s="1"/>
  <c r="D24" i="3"/>
  <c r="D24" i="9"/>
  <c r="D21" i="4"/>
  <c r="D22" i="14"/>
  <c r="D20" i="15"/>
  <c r="C36" i="1"/>
  <c r="E15" i="1"/>
  <c r="D16" i="1" l="1"/>
  <c r="E16" i="1" s="1"/>
  <c r="I25" i="11"/>
  <c r="D20" i="1" l="1"/>
  <c r="E2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stevenk</author>
  </authors>
  <commentList>
    <comment ref="D19" authorId="0" shapeId="0" xr:uid="{00000000-0006-0000-0600-000001000000}">
      <text>
        <r>
          <rPr>
            <b/>
            <sz val="8"/>
            <color indexed="81"/>
            <rFont val="Tahoma"/>
            <family val="2"/>
          </rPr>
          <t>Last month's uncleared system worklist amounts from 5570 or incorrect manual activity.
If you're working backward, you might not know what your prior month worklist items are.  In that case, just leave it blank.</t>
        </r>
        <r>
          <rPr>
            <sz val="8"/>
            <color indexed="81"/>
            <rFont val="Tahoma"/>
            <family val="2"/>
          </rPr>
          <t xml:space="preserve">
</t>
        </r>
      </text>
    </comment>
    <comment ref="E127" authorId="0" shapeId="0" xr:uid="{00000000-0006-0000-0600-000002000000}">
      <text>
        <r>
          <rPr>
            <sz val="8"/>
            <color indexed="81"/>
            <rFont val="Tahoma"/>
            <family val="2"/>
          </rPr>
          <t xml:space="preserve">This should match the blue box at the top of this section.
</t>
        </r>
      </text>
    </comment>
    <comment ref="F127" authorId="0" shapeId="0" xr:uid="{00000000-0006-0000-0600-000003000000}">
      <text>
        <r>
          <rPr>
            <b/>
            <sz val="8"/>
            <color indexed="81"/>
            <rFont val="Tahoma"/>
            <family val="2"/>
          </rPr>
          <t>This should match the green box at the top of this section</t>
        </r>
      </text>
    </comment>
    <comment ref="D131" authorId="0" shapeId="0" xr:uid="{00000000-0006-0000-0600-000004000000}">
      <text>
        <r>
          <rPr>
            <b/>
            <sz val="8"/>
            <color indexed="81"/>
            <rFont val="Tahoma"/>
            <family val="2"/>
          </rPr>
          <t>Last month's uncleared system worklist amounts from 5570 or incorrect manual activity.
If you're working backward, you might not know what your prior month worklist items are.  In that case, just leave it blank.</t>
        </r>
        <r>
          <rPr>
            <sz val="8"/>
            <color indexed="81"/>
            <rFont val="Tahoma"/>
            <family val="2"/>
          </rPr>
          <t xml:space="preserve">
</t>
        </r>
      </text>
    </comment>
  </commentList>
</comments>
</file>

<file path=xl/sharedStrings.xml><?xml version="1.0" encoding="utf-8"?>
<sst xmlns="http://schemas.openxmlformats.org/spreadsheetml/2006/main" count="773" uniqueCount="360">
  <si>
    <t xml:space="preserve"> </t>
  </si>
  <si>
    <t>FISCAL OFFICE</t>
  </si>
  <si>
    <t>WORKSHEET</t>
  </si>
  <si>
    <t>DIFFERENCE</t>
  </si>
  <si>
    <t>BALANCE</t>
  </si>
  <si>
    <t>SHOULD BE</t>
  </si>
  <si>
    <t>GL #</t>
  </si>
  <si>
    <t>TITLE</t>
  </si>
  <si>
    <t>(CR)</t>
  </si>
  <si>
    <t>ZERO</t>
  </si>
  <si>
    <t>NOTES</t>
  </si>
  <si>
    <t>4310</t>
  </si>
  <si>
    <t>CURRENT TREASURY CASH ACTIVITY (OST ONLY)</t>
  </si>
  <si>
    <t>4325</t>
  </si>
  <si>
    <t>BEGINNING TREASURY CASH BALANCE</t>
  </si>
  <si>
    <t>7110</t>
  </si>
  <si>
    <t>RECEIPTS IN-PROCESS</t>
  </si>
  <si>
    <t>7120</t>
  </si>
  <si>
    <t>WARRANTS IN-PROCESS</t>
  </si>
  <si>
    <t>7130</t>
  </si>
  <si>
    <t>WARRANT CANCELLATIONS IN-PROCESS</t>
  </si>
  <si>
    <t>7140</t>
  </si>
  <si>
    <t>JOURNAL VOUCHERS IN-PROCESS</t>
  </si>
  <si>
    <t>9920</t>
  </si>
  <si>
    <t>CURRENT PERIOD CLEARING ACCOUNT</t>
  </si>
  <si>
    <t>FM</t>
  </si>
  <si>
    <t>BIEN</t>
  </si>
  <si>
    <t>DOC #</t>
  </si>
  <si>
    <t>AMT  (CR)</t>
  </si>
  <si>
    <t>TOTAL (CR)</t>
  </si>
  <si>
    <t>Difference S/B ZERO</t>
  </si>
  <si>
    <t>GL 5111</t>
  </si>
  <si>
    <t>ACCOUNTS PAYABLE</t>
  </si>
  <si>
    <t>AMT   (CR)</t>
  </si>
  <si>
    <t>GL 5124</t>
  </si>
  <si>
    <t>ACCRUED SALARIES AND FRINGE BENEFITS PAYABLE</t>
  </si>
  <si>
    <t>AMT    (CR)</t>
  </si>
  <si>
    <t>GL 5181</t>
  </si>
  <si>
    <t>GL 5189</t>
  </si>
  <si>
    <t>GARNISHMENT DEDUCTIONS PAYABLE</t>
  </si>
  <si>
    <t>GL 5194</t>
  </si>
  <si>
    <t>LIABILITY FOR CANCELLED WARRANTS/CHECKS</t>
  </si>
  <si>
    <t>GL 5199</t>
  </si>
  <si>
    <t>OTHER SHORT TERM LIABILITIES</t>
  </si>
  <si>
    <t>AGENCY TOTAL</t>
  </si>
  <si>
    <t>AGENCY + OST SHOULD BE ZERO</t>
  </si>
  <si>
    <t>OST TOTAL</t>
  </si>
  <si>
    <t>Employee</t>
  </si>
  <si>
    <t>Ded #1</t>
  </si>
  <si>
    <t>Ded #2</t>
  </si>
  <si>
    <t>Ded #3</t>
  </si>
  <si>
    <t>Ded #4</t>
  </si>
  <si>
    <t>Ded #5</t>
  </si>
  <si>
    <t>Payment</t>
  </si>
  <si>
    <t>Total</t>
  </si>
  <si>
    <t>G/L Total</t>
  </si>
  <si>
    <t>Enter data from General Ledger Trial Balance in column C entitled REPORT BALANCE</t>
  </si>
  <si>
    <t>GL 5145</t>
  </si>
  <si>
    <t>DUE TO DECEASED EMPLOYEES' ESTATES</t>
  </si>
  <si>
    <t>Source documents:</t>
  </si>
  <si>
    <t>General Ledger Theory/Use:</t>
  </si>
  <si>
    <t>A-19's, A-8's and agency JV's</t>
  </si>
  <si>
    <t>The balance of this account represents amounts owing on open accounts for goods and services received by June 30.</t>
  </si>
  <si>
    <t>A-19's to reissue (debit to GL)</t>
  </si>
  <si>
    <t>The balance of this account represents salaries owed to deceased employees estates/beneficiary</t>
  </si>
  <si>
    <t>Typical Transcodes:</t>
  </si>
  <si>
    <t>955</t>
  </si>
  <si>
    <t>455</t>
  </si>
  <si>
    <t>Cancel General Ledger Warrant (OST wrap = 755 4310/7130)</t>
  </si>
  <si>
    <t>767</t>
  </si>
  <si>
    <t>7140/5124</t>
  </si>
  <si>
    <t>Rcpt Agcy Trsf-Payroll/Benefit Fnd (OST wrap = 780 4310/7140)</t>
  </si>
  <si>
    <t>768</t>
  </si>
  <si>
    <t>5124/7120</t>
  </si>
  <si>
    <t>Rcrd Net Pay (OST 764 (EFT) 7120/4310 &amp; 750 (warrants) 7120/4310)</t>
  </si>
  <si>
    <t>AGENCY NAME</t>
  </si>
  <si>
    <t>GL 1324</t>
  </si>
  <si>
    <t>SALARIES AND FRINGE BENEFITS RECEIVABLE</t>
  </si>
  <si>
    <t>024</t>
  </si>
  <si>
    <t>1324/5124</t>
  </si>
  <si>
    <t>347</t>
  </si>
  <si>
    <t>348</t>
  </si>
  <si>
    <t>9920/1324v</t>
  </si>
  <si>
    <t>1324v/9920</t>
  </si>
  <si>
    <t>System Generated:</t>
  </si>
  <si>
    <t>The balance of this account represents receivables due from individuals or organizations for salaries and fringe benefits.</t>
  </si>
  <si>
    <t>System generated JV's (Negative Summary JV ZHR_RPTPY376)</t>
  </si>
  <si>
    <t>Negative Summary Report ZHR_RPTPY455</t>
  </si>
  <si>
    <t>Agency Generated:</t>
  </si>
  <si>
    <t>6510/7140</t>
  </si>
  <si>
    <t>7140/6510</t>
  </si>
  <si>
    <t>Lcl Trsf Credit General Ledger    (transfer within 035)</t>
  </si>
  <si>
    <t>Outstanding Warrant cancellations/EFT reversals</t>
  </si>
  <si>
    <t>769</t>
  </si>
  <si>
    <t>5124/7140</t>
  </si>
  <si>
    <t>Agcy Trsf to Benefit Fnd (pay other agencies for RET, CFD, DEF, DCA</t>
  </si>
  <si>
    <t xml:space="preserve">  GET, LFE, LTD)</t>
  </si>
  <si>
    <t>763</t>
  </si>
  <si>
    <t>5124/5111</t>
  </si>
  <si>
    <t>PR Vendor Pmts (OST 397 5111/7120) (pay 3rd party vendors)</t>
  </si>
  <si>
    <t>768R</t>
  </si>
  <si>
    <t>(5124)/(7120)</t>
  </si>
  <si>
    <t>Request Warrant (OST 397 5111/7120)</t>
  </si>
  <si>
    <t>Warrant Cancellation logs</t>
  </si>
  <si>
    <t>GL 5187</t>
  </si>
  <si>
    <t>187</t>
  </si>
  <si>
    <t>357</t>
  </si>
  <si>
    <t>7140/5187</t>
  </si>
  <si>
    <t>JV RECEIPT - MED AID &amp; IND INS</t>
  </si>
  <si>
    <t>5187/7140</t>
  </si>
  <si>
    <t>JV DISBURSEMENT INDUSTRIAL INSUR</t>
  </si>
  <si>
    <t>INTER-AGENCY PAYMENT/ACCTS PAYABLE</t>
  </si>
  <si>
    <t>180</t>
  </si>
  <si>
    <t>297</t>
  </si>
  <si>
    <t>OFM does not recommend manual transactions to this GL in Account 035</t>
  </si>
  <si>
    <t>Wage Type Reporter PC00_M99_CWTR, Wage Type 3005</t>
  </si>
  <si>
    <t>7140/5189</t>
  </si>
  <si>
    <t>JV RECEIPT - GARNISHMENTS</t>
  </si>
  <si>
    <t>1324v/7140</t>
  </si>
  <si>
    <t>7130/5124v</t>
  </si>
  <si>
    <t>7130/5145v</t>
  </si>
  <si>
    <t>5187v/7120</t>
  </si>
  <si>
    <t>5189v/7140</t>
  </si>
  <si>
    <t>9920/5189v</t>
  </si>
  <si>
    <t>5189v/9920</t>
  </si>
  <si>
    <t>7130/5194v</t>
  </si>
  <si>
    <t>5194/7140</t>
  </si>
  <si>
    <t>9920/5194v</t>
  </si>
  <si>
    <t>5194v/9920</t>
  </si>
  <si>
    <t>Wage Type Reporter PC00_M99_CWTR</t>
  </si>
  <si>
    <t>The balance of this account represents other current liabilities.</t>
  </si>
  <si>
    <t>5199v/7140</t>
  </si>
  <si>
    <t>9920/5199v</t>
  </si>
  <si>
    <t>5199v/9920</t>
  </si>
  <si>
    <t>The balance in this account represents amounts deducted from employees' pay for medical aid, and the employer share of the medical aid and industrial insurance.</t>
  </si>
  <si>
    <t>The balance of this account represents salaries and fringe benefits earned but not paid.</t>
  </si>
  <si>
    <t>Lcl Trsf Debit General Ledger     (transfer within 035)</t>
  </si>
  <si>
    <t>The balance in this account represents amounts deducted from employees' pay for garnishments and levies and held for subsequent distribution as ordered by the courts.</t>
  </si>
  <si>
    <t>Notes:</t>
  </si>
  <si>
    <t>(1)</t>
  </si>
  <si>
    <t>EE #3</t>
  </si>
  <si>
    <t>Warrant #xxxxxxE, send to DOR in 10/07 if not reissued.</t>
  </si>
  <si>
    <t>(2)</t>
  </si>
  <si>
    <t>(3)</t>
  </si>
  <si>
    <t>(4)</t>
  </si>
  <si>
    <t>EE #4</t>
  </si>
  <si>
    <t>EE #5</t>
  </si>
  <si>
    <t>EE #6</t>
  </si>
  <si>
    <t>025</t>
  </si>
  <si>
    <t>026</t>
  </si>
  <si>
    <t>669</t>
  </si>
  <si>
    <t>Interfund Expenditure Transfer    (transfer between funds - no OST)</t>
  </si>
  <si>
    <t>670</t>
  </si>
  <si>
    <t>186</t>
  </si>
  <si>
    <t>JV Recpt - Collect Payroll Receivable  (transfer from operating)</t>
  </si>
  <si>
    <t>7140/1324</t>
  </si>
  <si>
    <t>397</t>
  </si>
  <si>
    <t>PR Vendor Payments</t>
  </si>
  <si>
    <t>5111/7120</t>
  </si>
  <si>
    <t>Pay Acct/Vou Payable (Trea)</t>
  </si>
  <si>
    <t>7140/1324v</t>
  </si>
  <si>
    <t>5124v/7140</t>
  </si>
  <si>
    <t>7140/5124v</t>
  </si>
  <si>
    <t>9920/5124v</t>
  </si>
  <si>
    <t>5124v/9920</t>
  </si>
  <si>
    <t>5187v/7140</t>
  </si>
  <si>
    <t>7140/5187v</t>
  </si>
  <si>
    <t>9920/5187v</t>
  </si>
  <si>
    <t>5187v/9920</t>
  </si>
  <si>
    <t>7140/5189v</t>
  </si>
  <si>
    <t>5194v/7140</t>
  </si>
  <si>
    <t>7140/5194v</t>
  </si>
  <si>
    <t>7140/5199v</t>
  </si>
  <si>
    <t>965</t>
  </si>
  <si>
    <t>966</t>
  </si>
  <si>
    <t>263</t>
  </si>
  <si>
    <t>264</t>
  </si>
  <si>
    <t>JV Trsf Incr Agency Expend        (transfer between funds)</t>
  </si>
  <si>
    <t>JV Disbursement - Med Aid &amp; Ind Ins (transfer between funds)</t>
  </si>
  <si>
    <t>xx-xx BIENNIUM, FM xx, (Mo/Yr)</t>
  </si>
  <si>
    <t>AFRS</t>
  </si>
  <si>
    <t>Enterprise Reporting (ER) General Ledger Account Analysis</t>
  </si>
  <si>
    <t>1324v/5111</t>
  </si>
  <si>
    <t>5145v/5111</t>
  </si>
  <si>
    <t>5189v/5111</t>
  </si>
  <si>
    <t>5199v/5111</t>
  </si>
  <si>
    <t>932</t>
  </si>
  <si>
    <t>1324v/7120</t>
  </si>
  <si>
    <t>Account 035 Reconciliation</t>
  </si>
  <si>
    <t>Control Register</t>
  </si>
  <si>
    <t>Biennium:</t>
  </si>
  <si>
    <t>Fiscal Month:</t>
  </si>
  <si>
    <t>Ending balance (from Enterprise):</t>
  </si>
  <si>
    <t>Less: Beginning Balance (from Enterprise):</t>
  </si>
  <si>
    <t>Period Activity (from Enterprise):</t>
  </si>
  <si>
    <t>SYSTEM ACTIVITY:</t>
  </si>
  <si>
    <t>MDR Amount</t>
  </si>
  <si>
    <t>PY126 Amount</t>
  </si>
  <si>
    <t>MPT Net activity</t>
  </si>
  <si>
    <t>System Activity:</t>
  </si>
  <si>
    <t>Employee/Item:</t>
  </si>
  <si>
    <t>A: Prior Month (balance from A.23)</t>
  </si>
  <si>
    <t>B: Current Month (balance from A.23)</t>
  </si>
  <si>
    <t>C:  State Share Difference (from 5570)</t>
  </si>
  <si>
    <t>D:  Adjustments</t>
  </si>
  <si>
    <t>Will clear in FM:</t>
  </si>
  <si>
    <t>Action Required</t>
  </si>
  <si>
    <t>Unhide rows above if more room is needed.</t>
  </si>
  <si>
    <t>Difference:</t>
  </si>
  <si>
    <t>Less: System activity above:</t>
  </si>
  <si>
    <t>Reconciliation difference (should be zero)</t>
  </si>
  <si>
    <t>MANUAL ACTIVITY:</t>
  </si>
  <si>
    <t>Current Doc Num</t>
  </si>
  <si>
    <t>Description</t>
  </si>
  <si>
    <t>Amount</t>
  </si>
  <si>
    <t>Total Manual Activity:</t>
  </si>
  <si>
    <t>Total Reconciled Activity</t>
  </si>
  <si>
    <t>Period Activity from above</t>
  </si>
  <si>
    <t>Add:  Beginning Balance</t>
  </si>
  <si>
    <t>Ending Balance</t>
  </si>
  <si>
    <t>Should equal ending balance from above (blue cell)</t>
  </si>
  <si>
    <t>Less:  Reconciled Worklist items</t>
  </si>
  <si>
    <t>Unreconciled from prior months</t>
  </si>
  <si>
    <t>Continue to work backwards until this number is zero on current sheet.</t>
  </si>
  <si>
    <t>cleared</t>
  </si>
  <si>
    <t>unreconciled</t>
  </si>
  <si>
    <t>ACCOUNT 035 RECONCILIATION</t>
  </si>
  <si>
    <t xml:space="preserve">                ALL GL's IN ACCOUNT 035</t>
  </si>
  <si>
    <t>EMPLOYEE INSURANCE DEDUCTIONS PAYABLE</t>
  </si>
  <si>
    <t>"New Month Balance" from A.23 Report:</t>
  </si>
  <si>
    <t>Item Beginning Balance</t>
  </si>
  <si>
    <t>Item Activity</t>
  </si>
  <si>
    <t>Item Ending Balance</t>
  </si>
  <si>
    <t>E: Prior Month Worklist Items not in Column A--if known</t>
  </si>
  <si>
    <t>Net Activity (B+C-D-A)</t>
  </si>
  <si>
    <t>Drop-Down:  Item will clear in</t>
  </si>
  <si>
    <t>Reconciled Worklist Amount (5181 balance) (A+Activity)</t>
  </si>
  <si>
    <t>Date Resolved</t>
  </si>
  <si>
    <t>Initials</t>
  </si>
  <si>
    <t>Total:</t>
  </si>
  <si>
    <t>Do not delete the red cells!!!  Feeds data validation.</t>
  </si>
  <si>
    <t>FM 1</t>
  </si>
  <si>
    <t>FM 2</t>
  </si>
  <si>
    <t>FM 3</t>
  </si>
  <si>
    <t>FM 4</t>
  </si>
  <si>
    <t>FM 5</t>
  </si>
  <si>
    <t>FM 6</t>
  </si>
  <si>
    <t>FM 7</t>
  </si>
  <si>
    <t>FM 8</t>
  </si>
  <si>
    <t>FM 9</t>
  </si>
  <si>
    <t>FM 10</t>
  </si>
  <si>
    <t>FM 11</t>
  </si>
  <si>
    <t>FM 12</t>
  </si>
  <si>
    <t>FM 99</t>
  </si>
  <si>
    <t>FM 13</t>
  </si>
  <si>
    <t>FM 14</t>
  </si>
  <si>
    <t>FM 15</t>
  </si>
  <si>
    <t>FM 16</t>
  </si>
  <si>
    <t>FM 17</t>
  </si>
  <si>
    <t>FM 18</t>
  </si>
  <si>
    <t>FM 19</t>
  </si>
  <si>
    <t>FM 20</t>
  </si>
  <si>
    <t>FM 21</t>
  </si>
  <si>
    <t>FM 22</t>
  </si>
  <si>
    <t>FM 23</t>
  </si>
  <si>
    <t>FM 24</t>
  </si>
  <si>
    <t>FM 25</t>
  </si>
  <si>
    <t>INDUSTRIAL INS. AND MEDICAL AID DEDUCTIONS PAYABLE</t>
  </si>
  <si>
    <t>F: Prior Month Manual Worklist Items</t>
  </si>
  <si>
    <t>951</t>
  </si>
  <si>
    <t>WebIntelligence</t>
  </si>
  <si>
    <t>(Running</t>
  </si>
  <si>
    <t>Total)</t>
  </si>
  <si>
    <t>Record Payroll Receivable &amp; Lia</t>
  </si>
  <si>
    <t>Hnd Warr-GL File Only (Clear DES Walk-Through)</t>
  </si>
  <si>
    <t>EFT Reversal (OST generated) Doc # REVydd</t>
  </si>
  <si>
    <t>Amt per Reconciliation Tab</t>
  </si>
  <si>
    <t>PAID FAMILY AND MEDICAL LEAVE DEDUCTIONS PAYABLE</t>
  </si>
  <si>
    <t>The balance in this GL code represents the employer's share and amounts deducted from employees' pay for paid family and medical leave program premiums and surcharges.</t>
  </si>
  <si>
    <t>7140/5180</t>
  </si>
  <si>
    <t>JV RECEIPT - PAID FAMILY &amp; MED LEAVE</t>
  </si>
  <si>
    <t>351</t>
  </si>
  <si>
    <t>5180/7140</t>
  </si>
  <si>
    <t>JV DISBURSEMET-PAID FAM &amp; MED LV</t>
  </si>
  <si>
    <t>5180v/7120</t>
  </si>
  <si>
    <t>JV Receipt - Paid Family &amp; Med Leave (transfer between funds)</t>
  </si>
  <si>
    <t>JV Trsf Reduce Agency Expend         (transfer between funds)</t>
  </si>
  <si>
    <t>JV Trsf Reduce Agency Expend  (transfer between funds)</t>
  </si>
  <si>
    <t>Interfund Expenditure Transfer     (transfer between funds - no OST)</t>
  </si>
  <si>
    <t>Interfund GL Transfer                  (transfer between funds - no OST)</t>
  </si>
  <si>
    <t>JV Disbursement                       (transfer between funds)</t>
  </si>
  <si>
    <t>JV Receipt                                (transfer between funds)</t>
  </si>
  <si>
    <t>●</t>
  </si>
  <si>
    <t>Payroll Posting Report ZHR_RPTPY126</t>
  </si>
  <si>
    <t>GL definition/use:</t>
  </si>
  <si>
    <t>Should be system generated transactions only</t>
  </si>
  <si>
    <t>The balance in this GL code represents amounts held for purchase of employee medical insurance.  The money is derived from employee payroll deductions and</t>
  </si>
  <si>
    <t>the state’s share of health insurance premiums.</t>
  </si>
  <si>
    <t>This GL code is used to record liabilities arising from cancelled warrants or checks.</t>
  </si>
  <si>
    <t>JV Trsf - Rcrd Other Liab (Trea)</t>
  </si>
  <si>
    <t>7140/5199</t>
  </si>
  <si>
    <t>Interfund GL Transfer                 (transfer between funds - no OST)</t>
  </si>
  <si>
    <t>JV Trsf Incr Agency Expend       (transfer between funds)</t>
  </si>
  <si>
    <t>JV Trsf Reduce Agency Expend (transfer between funds)</t>
  </si>
  <si>
    <t>JV Disbursement                      (transfer between funds)</t>
  </si>
  <si>
    <t>JV Receipt                               (transfer between funds)</t>
  </si>
  <si>
    <t>JV Trsf Reduce Agency Expend   (transfer between funds)</t>
  </si>
  <si>
    <t>JV Disbursement                        (transfer between funds)</t>
  </si>
  <si>
    <t>JV Receipt - Garnishments          (transfer between funds)</t>
  </si>
  <si>
    <t>Lcl Trsf Credit General Ledger      (transfer within 035)</t>
  </si>
  <si>
    <t>Lcl Trsf Debit General Ledger       (transfer within 035)</t>
  </si>
  <si>
    <t>Interfund GL Transfer                        (transfer between funds - no OST)</t>
  </si>
  <si>
    <t>JV Trsf Incr Agency Expend              (transfer between funds)</t>
  </si>
  <si>
    <t>Interfund Expenditure Transfer           (transfer between funds - no OST)</t>
  </si>
  <si>
    <t>JV Receipt - Med Aid &amp; Ind Ins          (transfer between funds)</t>
  </si>
  <si>
    <t>Lcl Trsf Credit General Ledger            (transfer within 035)</t>
  </si>
  <si>
    <t>Lcl Trsf Debit General Ledger             (transfer within 035)</t>
  </si>
  <si>
    <t>Request Warrant                      (OST 397 5111/7120)</t>
  </si>
  <si>
    <t>JV Disbursement-Paid Fam &amp; Med Lv  (transfer between funds)</t>
  </si>
  <si>
    <t>JV Trsf Reduce Agency Expend          (transfer between funds)</t>
  </si>
  <si>
    <t>JV Trsf Incr Agency Expend                (transfer between funds)</t>
  </si>
  <si>
    <t>Interfund Expenditure Transfer             (transfer between funds - no OST)</t>
  </si>
  <si>
    <t>Interfund GL Transfer                          (transfer between funds - no OST)</t>
  </si>
  <si>
    <t>Lcl Trsf Credit General Ledger              (transfer within 035)</t>
  </si>
  <si>
    <t>Lcl Trsf Debit General Ledger               (transfer within 035)</t>
  </si>
  <si>
    <t>JV Trsf Incr Agency Expend         (transfer between funds)</t>
  </si>
  <si>
    <t>Interfund Expenditure Transfer      (transfer between funds - no OST)</t>
  </si>
  <si>
    <t>Interfund GL Transfer                   (transfer between funds - no OST)</t>
  </si>
  <si>
    <t>JV Receipt                                 (transfer between funds)</t>
  </si>
  <si>
    <t>Agency JV's</t>
  </si>
  <si>
    <t>A-19's, agency JV's</t>
  </si>
  <si>
    <t>GL 5180</t>
  </si>
  <si>
    <t>Agency receivables for manual/emergency payroll warrants, receivables from the IRS</t>
  </si>
  <si>
    <t>Amounts paid quarterly to the Employment Security Department (ESD).</t>
  </si>
  <si>
    <t>Amounts paid quarterly to the Department of Labor and Industries (LNI).</t>
  </si>
  <si>
    <t>5180v/7140</t>
  </si>
  <si>
    <t>7140/5180v</t>
  </si>
  <si>
    <t>9920/5180v</t>
  </si>
  <si>
    <t>5180v/9920</t>
  </si>
  <si>
    <t>188</t>
  </si>
  <si>
    <t>Use this GL for lost/destroyed or Statute of Limitations cancellations/reissues.</t>
  </si>
  <si>
    <t>Except for warrant cancellations/EFT reversals related to off-cycle workbench transactions, OFM does not recommend manual transactions to this GL in Account 035 if possible.</t>
  </si>
  <si>
    <t>System generated receivables from overpayments and net negative deductions</t>
  </si>
  <si>
    <t>GL 5183</t>
  </si>
  <si>
    <t>LONG-TERM SUPPORT SERVICES DEDUCTIONS PAYABLE</t>
  </si>
  <si>
    <t>The balance in this GL code represents the employer's share and amounts deducted from employees' pay for long-term support services program premiums and surcharges.</t>
  </si>
  <si>
    <t>189</t>
  </si>
  <si>
    <t>385</t>
  </si>
  <si>
    <t>JV DISBURSEMENT-L-T SUPPORT SRVCS</t>
  </si>
  <si>
    <t>JV RECEIPT-LONG-TERM SUPPORT SRVCS</t>
  </si>
  <si>
    <t>5183v/7120</t>
  </si>
  <si>
    <t>5183v/7140</t>
  </si>
  <si>
    <t>7140/5183v</t>
  </si>
  <si>
    <t>JV Receipt - Long-Term Support Services (transfer between funds)</t>
  </si>
  <si>
    <t>JV Disbursement-Long-Term Support Services  (transfer between funds)</t>
  </si>
  <si>
    <t>9920/5183v</t>
  </si>
  <si>
    <t>5183v/9920</t>
  </si>
  <si>
    <t>570</t>
  </si>
  <si>
    <t>7140/5183</t>
  </si>
  <si>
    <t>5183/7140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</si>
</sst>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_(* #,##0.00_);[Red]_(* \(#,##0.00\);_(* &quot;-&quot;??_);_(@_)"/>
    <numFmt numFmtId="166" formatCode="0_);[Red]\(0\)"/>
  </numFmts>
  <fonts count="34" x14ac:knownFonts="1">
    <font>
      <sz val="10"/>
      <name val="Courier"/>
    </font>
    <font>
      <sz val="11"/>
      <color theme="1"/>
      <name val="Calibri"/>
      <family val="2"/>
      <scheme val="minor"/>
    </font>
    <font>
      <sz val="11"/>
      <color indexed="8"/>
      <name val="Arial"/>
      <family val="2"/>
    </font>
    <font>
      <b/>
      <sz val="11"/>
      <color indexed="8"/>
      <name val="Arial"/>
      <family val="2"/>
    </font>
    <font>
      <sz val="11"/>
      <color indexed="8"/>
      <name val="Courier"/>
      <family val="3"/>
    </font>
    <font>
      <sz val="11"/>
      <name val="Courier"/>
      <family val="3"/>
    </font>
    <font>
      <b/>
      <sz val="11"/>
      <color indexed="8"/>
      <name val="Courier"/>
      <family val="3"/>
    </font>
    <font>
      <sz val="10"/>
      <color indexed="8"/>
      <name val="Arial"/>
      <family val="2"/>
    </font>
    <font>
      <b/>
      <sz val="10"/>
      <color indexed="8"/>
      <name val="ARIAL"/>
      <family val="2"/>
    </font>
    <font>
      <sz val="10"/>
      <color indexed="8"/>
      <name val="Courier"/>
      <family val="3"/>
    </font>
    <font>
      <b/>
      <sz val="10"/>
      <color indexed="8"/>
      <name val="Arial"/>
      <family val="2"/>
    </font>
    <font>
      <b/>
      <sz val="10"/>
      <color indexed="8"/>
      <name val="Courier"/>
      <family val="3"/>
    </font>
    <font>
      <sz val="10"/>
      <color indexed="8"/>
      <name val="Arial"/>
      <family val="2"/>
    </font>
    <font>
      <sz val="10"/>
      <name val="Courier"/>
      <family val="3"/>
    </font>
    <font>
      <sz val="8"/>
      <name val="Courier"/>
      <family val="3"/>
    </font>
    <font>
      <sz val="10"/>
      <name val="Arial"/>
      <family val="2"/>
    </font>
    <font>
      <b/>
      <sz val="14"/>
      <color indexed="8"/>
      <name val="Arial"/>
      <family val="2"/>
    </font>
    <font>
      <i/>
      <sz val="10"/>
      <color indexed="8"/>
      <name val="Arial"/>
      <family val="2"/>
    </font>
    <font>
      <sz val="10"/>
      <color theme="0"/>
      <name val="Arial"/>
      <family val="2"/>
    </font>
    <font>
      <sz val="10"/>
      <color theme="0"/>
      <name val="Courier"/>
      <family val="3"/>
    </font>
    <font>
      <i/>
      <sz val="10"/>
      <color theme="0"/>
      <name val="Arial"/>
      <family val="2"/>
    </font>
    <font>
      <b/>
      <i/>
      <sz val="10"/>
      <color indexed="8"/>
      <name val="Arial"/>
      <family val="2"/>
    </font>
    <font>
      <i/>
      <sz val="8"/>
      <color indexed="8"/>
      <name val="Arial"/>
      <family val="2"/>
    </font>
    <font>
      <sz val="10"/>
      <color rgb="FFFFFF00"/>
      <name val="Arial"/>
      <family val="2"/>
    </font>
    <font>
      <sz val="10"/>
      <name val="Lucida Handwriting"/>
      <family val="4"/>
    </font>
    <font>
      <b/>
      <sz val="10"/>
      <name val="Arial"/>
      <family val="2"/>
    </font>
    <font>
      <u/>
      <sz val="11"/>
      <color theme="10"/>
      <name val="Calibri"/>
      <family val="2"/>
    </font>
    <font>
      <b/>
      <sz val="12"/>
      <color indexed="8"/>
      <name val="Arial"/>
      <family val="2"/>
    </font>
    <font>
      <sz val="11"/>
      <color theme="1"/>
      <name val="Arial monospaced for SAP"/>
      <family val="3"/>
    </font>
    <font>
      <b/>
      <sz val="8"/>
      <color indexed="81"/>
      <name val="Tahoma"/>
      <family val="2"/>
    </font>
    <font>
      <sz val="8"/>
      <color indexed="81"/>
      <name val="Tahoma"/>
      <family val="2"/>
    </font>
    <font>
      <b/>
      <sz val="10"/>
      <color indexed="10"/>
      <name val="Arial"/>
      <family val="2"/>
    </font>
    <font>
      <i/>
      <sz val="10"/>
      <color rgb="FF474747"/>
      <name val="Arial"/>
      <family val="2"/>
    </font>
    <font>
      <sz val="10"/>
      <color theme="1"/>
      <name val="Arial"/>
      <family val="2"/>
    </font>
  </fonts>
  <fills count="1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indexed="44"/>
        <bgColor indexed="64"/>
      </patternFill>
    </fill>
    <fill>
      <patternFill patternType="solid">
        <fgColor theme="9" tint="0.59999389629810485"/>
        <bgColor indexed="64"/>
      </patternFill>
    </fill>
    <fill>
      <patternFill patternType="solid">
        <fgColor rgb="FFFFC000"/>
        <bgColor indexed="64"/>
      </patternFill>
    </fill>
    <fill>
      <patternFill patternType="solid">
        <fgColor rgb="FFF9FB93"/>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theme="7" tint="0.59999389629810485"/>
        <bgColor indexed="64"/>
      </patternFill>
    </fill>
    <fill>
      <patternFill patternType="solid">
        <fgColor indexed="11"/>
        <bgColor indexed="64"/>
      </patternFill>
    </fill>
    <fill>
      <patternFill patternType="solid">
        <fgColor rgb="FF92D050"/>
        <bgColor indexed="64"/>
      </patternFill>
    </fill>
    <fill>
      <patternFill patternType="solid">
        <fgColor rgb="FFFF0000"/>
        <bgColor indexed="64"/>
      </patternFill>
    </fill>
    <fill>
      <patternFill patternType="solid">
        <fgColor rgb="FFF2B6FC"/>
        <bgColor indexed="64"/>
      </patternFill>
    </fill>
    <fill>
      <patternFill patternType="solid">
        <fgColor theme="0" tint="-0.249977111117893"/>
        <bgColor indexed="64"/>
      </patternFill>
    </fill>
    <fill>
      <patternFill patternType="solid">
        <fgColor theme="5" tint="0.79998168889431442"/>
        <bgColor indexed="64"/>
      </patternFill>
    </fill>
  </fills>
  <borders count="40">
    <border>
      <left/>
      <right/>
      <top/>
      <bottom/>
      <diagonal/>
    </border>
    <border>
      <left/>
      <right/>
      <top/>
      <bottom style="medium">
        <color indexed="64"/>
      </bottom>
      <diagonal/>
    </border>
    <border>
      <left/>
      <right/>
      <top style="medium">
        <color indexed="64"/>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medium">
        <color indexed="64"/>
      </right>
      <top style="medium">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style="medium">
        <color indexed="64"/>
      </right>
      <top/>
      <bottom/>
      <diagonal/>
    </border>
    <border>
      <left style="medium">
        <color indexed="64"/>
      </left>
      <right/>
      <top/>
      <bottom style="medium">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medium">
        <color indexed="64"/>
      </bottom>
      <diagonal/>
    </border>
    <border>
      <left/>
      <right style="thin">
        <color theme="0" tint="-0.24994659260841701"/>
      </right>
      <top/>
      <bottom style="thin">
        <color theme="0" tint="-0.24994659260841701"/>
      </bottom>
      <diagonal/>
    </border>
  </borders>
  <cellStyleXfs count="7">
    <xf numFmtId="39" fontId="0" fillId="0" borderId="0"/>
    <xf numFmtId="0" fontId="15" fillId="0" borderId="0"/>
    <xf numFmtId="0" fontId="7" fillId="0" borderId="0">
      <alignment vertical="top"/>
    </xf>
    <xf numFmtId="0" fontId="7" fillId="0" borderId="0">
      <alignment vertical="top"/>
    </xf>
    <xf numFmtId="0" fontId="15" fillId="0" borderId="0"/>
    <xf numFmtId="0" fontId="26" fillId="0" borderId="0" applyNumberFormat="0" applyFill="0" applyBorder="0" applyAlignment="0" applyProtection="0">
      <alignment vertical="top"/>
      <protection locked="0"/>
    </xf>
    <xf numFmtId="0" fontId="1" fillId="0" borderId="0"/>
  </cellStyleXfs>
  <cellXfs count="270">
    <xf numFmtId="39" fontId="0" fillId="0" borderId="0" xfId="0"/>
    <xf numFmtId="164" fontId="3" fillId="0" borderId="0" xfId="0" applyNumberFormat="1" applyFont="1" applyAlignment="1">
      <alignment horizontal="left"/>
    </xf>
    <xf numFmtId="39" fontId="2" fillId="0" borderId="0" xfId="0" applyFont="1"/>
    <xf numFmtId="39" fontId="4" fillId="0" borderId="0" xfId="0" applyFont="1" applyAlignment="1">
      <alignment horizontal="left"/>
    </xf>
    <xf numFmtId="39" fontId="4" fillId="0" borderId="0" xfId="0" applyFont="1"/>
    <xf numFmtId="39" fontId="5" fillId="0" borderId="0" xfId="0" applyFont="1"/>
    <xf numFmtId="39" fontId="2" fillId="0" borderId="1" xfId="0" applyFont="1" applyBorder="1"/>
    <xf numFmtId="39" fontId="3" fillId="0" borderId="0" xfId="0" applyFont="1"/>
    <xf numFmtId="164" fontId="3" fillId="0" borderId="0" xfId="0" applyNumberFormat="1" applyFont="1"/>
    <xf numFmtId="39" fontId="3" fillId="0" borderId="2" xfId="0" applyFont="1" applyBorder="1"/>
    <xf numFmtId="39" fontId="3" fillId="0" borderId="0" xfId="0" applyFont="1" applyAlignment="1">
      <alignment horizontal="left"/>
    </xf>
    <xf numFmtId="164" fontId="2" fillId="0" borderId="0" xfId="0" applyNumberFormat="1" applyFont="1" applyAlignment="1">
      <alignment horizontal="left"/>
    </xf>
    <xf numFmtId="39" fontId="2" fillId="0" borderId="0" xfId="0" applyFont="1" applyAlignment="1">
      <alignment horizontal="left"/>
    </xf>
    <xf numFmtId="164" fontId="2" fillId="0" borderId="0" xfId="0" quotePrefix="1" applyNumberFormat="1" applyFont="1" applyAlignment="1">
      <alignment horizontal="left"/>
    </xf>
    <xf numFmtId="39" fontId="6" fillId="0" borderId="0" xfId="0" applyFont="1"/>
    <xf numFmtId="164" fontId="3" fillId="0" borderId="1" xfId="0" applyNumberFormat="1" applyFont="1" applyBorder="1" applyAlignment="1">
      <alignment horizontal="left"/>
    </xf>
    <xf numFmtId="39" fontId="3" fillId="0" borderId="1" xfId="0" applyFont="1" applyBorder="1" applyAlignment="1">
      <alignment horizontal="left"/>
    </xf>
    <xf numFmtId="164" fontId="2" fillId="0" borderId="0" xfId="0" quotePrefix="1" applyNumberFormat="1" applyFont="1"/>
    <xf numFmtId="164" fontId="2" fillId="0" borderId="0" xfId="0" applyNumberFormat="1" applyFont="1"/>
    <xf numFmtId="164" fontId="4" fillId="0" borderId="0" xfId="0" applyNumberFormat="1" applyFont="1"/>
    <xf numFmtId="39" fontId="7" fillId="0" borderId="0" xfId="0" applyFont="1" applyAlignment="1">
      <alignment horizontal="left"/>
    </xf>
    <xf numFmtId="39" fontId="7" fillId="0" borderId="0" xfId="0" quotePrefix="1" applyFont="1"/>
    <xf numFmtId="39" fontId="7" fillId="0" borderId="0" xfId="0" applyFont="1"/>
    <xf numFmtId="39" fontId="8" fillId="0" borderId="0" xfId="0" applyFont="1" applyAlignment="1">
      <alignment horizontal="left"/>
    </xf>
    <xf numFmtId="39" fontId="8" fillId="0" borderId="0" xfId="0" applyFont="1"/>
    <xf numFmtId="39" fontId="8" fillId="0" borderId="1" xfId="0" applyFont="1" applyBorder="1"/>
    <xf numFmtId="39" fontId="8" fillId="2" borderId="0" xfId="0" applyFont="1" applyFill="1" applyAlignment="1">
      <alignment horizontal="left"/>
    </xf>
    <xf numFmtId="39" fontId="9" fillId="0" borderId="0" xfId="0" applyFont="1" applyAlignment="1">
      <alignment horizontal="left"/>
    </xf>
    <xf numFmtId="39" fontId="9" fillId="0" borderId="0" xfId="0" applyFont="1"/>
    <xf numFmtId="39" fontId="7" fillId="0" borderId="1" xfId="0" applyFont="1" applyBorder="1"/>
    <xf numFmtId="39" fontId="11" fillId="0" borderId="0" xfId="0" applyFont="1"/>
    <xf numFmtId="39" fontId="10" fillId="0" borderId="0" xfId="0" applyFont="1"/>
    <xf numFmtId="39" fontId="10" fillId="0" borderId="1" xfId="0" applyFont="1" applyBorder="1"/>
    <xf numFmtId="39" fontId="12" fillId="0" borderId="0" xfId="0" applyFont="1"/>
    <xf numFmtId="39" fontId="10" fillId="0" borderId="0" xfId="0" applyFont="1" applyAlignment="1">
      <alignment horizontal="left"/>
    </xf>
    <xf numFmtId="39" fontId="10" fillId="0" borderId="0" xfId="0" applyFont="1" applyAlignment="1">
      <alignment horizontal="center"/>
    </xf>
    <xf numFmtId="39" fontId="7" fillId="0" borderId="0" xfId="0" applyFont="1" applyAlignment="1">
      <alignment horizontal="center"/>
    </xf>
    <xf numFmtId="39" fontId="9" fillId="0" borderId="0" xfId="0" applyFont="1" applyAlignment="1">
      <alignment horizontal="center"/>
    </xf>
    <xf numFmtId="39" fontId="4" fillId="0" borderId="0" xfId="0" applyFont="1" applyAlignment="1">
      <alignment vertical="top"/>
    </xf>
    <xf numFmtId="49" fontId="9" fillId="0" borderId="0" xfId="0" applyNumberFormat="1" applyFont="1"/>
    <xf numFmtId="39" fontId="4" fillId="0" borderId="0" xfId="0" applyFont="1" applyAlignment="1">
      <alignment vertical="top" wrapText="1"/>
    </xf>
    <xf numFmtId="40" fontId="2" fillId="0" borderId="0" xfId="0" applyNumberFormat="1" applyFont="1"/>
    <xf numFmtId="40" fontId="4" fillId="0" borderId="0" xfId="0" applyNumberFormat="1" applyFont="1"/>
    <xf numFmtId="40" fontId="2" fillId="0" borderId="1" xfId="0" applyNumberFormat="1" applyFont="1" applyBorder="1"/>
    <xf numFmtId="40" fontId="3" fillId="0" borderId="0" xfId="0" applyNumberFormat="1" applyFont="1"/>
    <xf numFmtId="40" fontId="3" fillId="0" borderId="2" xfId="0" applyNumberFormat="1" applyFont="1" applyBorder="1" applyAlignment="1">
      <alignment horizontal="right"/>
    </xf>
    <xf numFmtId="40" fontId="3" fillId="0" borderId="0" xfId="0" applyNumberFormat="1" applyFont="1" applyAlignment="1">
      <alignment horizontal="right"/>
    </xf>
    <xf numFmtId="40" fontId="3" fillId="0" borderId="0" xfId="0" quotePrefix="1" applyNumberFormat="1" applyFont="1" applyAlignment="1">
      <alignment horizontal="right"/>
    </xf>
    <xf numFmtId="40" fontId="3" fillId="0" borderId="3" xfId="0" applyNumberFormat="1" applyFont="1" applyBorder="1"/>
    <xf numFmtId="40" fontId="3" fillId="0" borderId="1" xfId="0" quotePrefix="1" applyNumberFormat="1" applyFont="1" applyBorder="1" applyAlignment="1">
      <alignment horizontal="right"/>
    </xf>
    <xf numFmtId="40" fontId="7" fillId="0" borderId="0" xfId="0" applyNumberFormat="1" applyFont="1"/>
    <xf numFmtId="40" fontId="9" fillId="0" borderId="0" xfId="0" applyNumberFormat="1" applyFont="1"/>
    <xf numFmtId="40" fontId="7" fillId="0" borderId="1" xfId="0" applyNumberFormat="1" applyFont="1" applyBorder="1"/>
    <xf numFmtId="40" fontId="8" fillId="0" borderId="3" xfId="0" applyNumberFormat="1" applyFont="1" applyBorder="1"/>
    <xf numFmtId="40" fontId="10" fillId="0" borderId="0" xfId="0" applyNumberFormat="1" applyFont="1"/>
    <xf numFmtId="40" fontId="8" fillId="0" borderId="0" xfId="0" applyNumberFormat="1" applyFont="1"/>
    <xf numFmtId="40" fontId="9" fillId="0" borderId="1" xfId="0" applyNumberFormat="1" applyFont="1" applyBorder="1"/>
    <xf numFmtId="40" fontId="8" fillId="0" borderId="1" xfId="0" applyNumberFormat="1" applyFont="1" applyBorder="1"/>
    <xf numFmtId="40" fontId="12" fillId="0" borderId="0" xfId="0" applyNumberFormat="1" applyFont="1"/>
    <xf numFmtId="40" fontId="10" fillId="0" borderId="3" xfId="0" applyNumberFormat="1" applyFont="1" applyBorder="1"/>
    <xf numFmtId="39" fontId="3" fillId="0" borderId="1" xfId="0" quotePrefix="1" applyFont="1" applyBorder="1" applyAlignment="1">
      <alignment horizontal="left"/>
    </xf>
    <xf numFmtId="39" fontId="7" fillId="0" borderId="4" xfId="0" applyFont="1" applyBorder="1"/>
    <xf numFmtId="40" fontId="7" fillId="0" borderId="4" xfId="0" applyNumberFormat="1" applyFont="1" applyBorder="1"/>
    <xf numFmtId="39" fontId="7" fillId="0" borderId="4" xfId="0" applyFont="1" applyBorder="1" applyAlignment="1">
      <alignment horizontal="left"/>
    </xf>
    <xf numFmtId="40" fontId="7" fillId="0" borderId="5" xfId="0" applyNumberFormat="1" applyFont="1" applyBorder="1"/>
    <xf numFmtId="39" fontId="7" fillId="0" borderId="5" xfId="0" applyFont="1" applyBorder="1" applyAlignment="1">
      <alignment horizontal="left"/>
    </xf>
    <xf numFmtId="39" fontId="7" fillId="0" borderId="4" xfId="0" quotePrefix="1" applyFont="1" applyBorder="1"/>
    <xf numFmtId="39" fontId="7" fillId="0" borderId="5" xfId="0" quotePrefix="1" applyFont="1" applyBorder="1"/>
    <xf numFmtId="39" fontId="7" fillId="0" borderId="4" xfId="0" quotePrefix="1" applyFont="1" applyBorder="1" applyAlignment="1">
      <alignment horizontal="left"/>
    </xf>
    <xf numFmtId="40" fontId="15" fillId="0" borderId="4" xfId="0" applyNumberFormat="1" applyFont="1" applyBorder="1"/>
    <xf numFmtId="39" fontId="7" fillId="0" borderId="4" xfId="0" applyFont="1" applyBorder="1" applyAlignment="1">
      <alignment horizontal="center"/>
    </xf>
    <xf numFmtId="39" fontId="7" fillId="0" borderId="7" xfId="0" quotePrefix="1" applyFont="1" applyBorder="1" applyAlignment="1">
      <alignment horizontal="left"/>
    </xf>
    <xf numFmtId="40" fontId="15" fillId="0" borderId="7" xfId="0" applyNumberFormat="1" applyFont="1" applyBorder="1"/>
    <xf numFmtId="39" fontId="7" fillId="0" borderId="7" xfId="0" applyFont="1" applyBorder="1"/>
    <xf numFmtId="40" fontId="7" fillId="0" borderId="7" xfId="0" applyNumberFormat="1" applyFont="1" applyBorder="1"/>
    <xf numFmtId="39" fontId="7" fillId="0" borderId="7" xfId="0" applyFont="1" applyBorder="1" applyAlignment="1">
      <alignment horizontal="left"/>
    </xf>
    <xf numFmtId="39" fontId="10" fillId="0" borderId="8" xfId="0" applyFont="1" applyBorder="1"/>
    <xf numFmtId="40" fontId="10" fillId="0" borderId="8" xfId="0" applyNumberFormat="1" applyFont="1" applyBorder="1"/>
    <xf numFmtId="39" fontId="8" fillId="0" borderId="6" xfId="0" applyFont="1" applyBorder="1"/>
    <xf numFmtId="40" fontId="8" fillId="0" borderId="6" xfId="0" applyNumberFormat="1" applyFont="1" applyBorder="1"/>
    <xf numFmtId="40" fontId="13" fillId="0" borderId="6" xfId="0" applyNumberFormat="1" applyFont="1" applyBorder="1"/>
    <xf numFmtId="39" fontId="8" fillId="0" borderId="6" xfId="0" applyFont="1" applyBorder="1" applyAlignment="1">
      <alignment horizontal="left"/>
    </xf>
    <xf numFmtId="39" fontId="8" fillId="0" borderId="9" xfId="0" applyFont="1" applyBorder="1" applyAlignment="1">
      <alignment horizontal="left"/>
    </xf>
    <xf numFmtId="40" fontId="8" fillId="0" borderId="9" xfId="0" applyNumberFormat="1" applyFont="1" applyBorder="1" applyAlignment="1">
      <alignment horizontal="center"/>
    </xf>
    <xf numFmtId="39" fontId="8" fillId="0" borderId="9" xfId="0" applyFont="1" applyBorder="1" applyAlignment="1">
      <alignment horizontal="center"/>
    </xf>
    <xf numFmtId="39" fontId="8" fillId="0" borderId="8" xfId="0" applyFont="1" applyBorder="1"/>
    <xf numFmtId="40" fontId="8" fillId="0" borderId="8" xfId="0" applyNumberFormat="1" applyFont="1" applyBorder="1"/>
    <xf numFmtId="40" fontId="8" fillId="0" borderId="9" xfId="0" applyNumberFormat="1" applyFont="1" applyBorder="1" applyAlignment="1">
      <alignment horizontal="right"/>
    </xf>
    <xf numFmtId="39" fontId="10" fillId="0" borderId="9" xfId="0" applyFont="1" applyBorder="1" applyAlignment="1">
      <alignment horizontal="left"/>
    </xf>
    <xf numFmtId="40" fontId="10" fillId="0" borderId="9" xfId="0" applyNumberFormat="1" applyFont="1" applyBorder="1" applyAlignment="1">
      <alignment horizontal="right"/>
    </xf>
    <xf numFmtId="39" fontId="10" fillId="0" borderId="9" xfId="0" applyFont="1" applyBorder="1" applyAlignment="1">
      <alignment horizontal="center"/>
    </xf>
    <xf numFmtId="39" fontId="8" fillId="0" borderId="0" xfId="0" quotePrefix="1" applyFont="1"/>
    <xf numFmtId="40" fontId="7" fillId="0" borderId="7" xfId="0" applyNumberFormat="1" applyFont="1" applyBorder="1" applyAlignment="1">
      <alignment horizontal="right"/>
    </xf>
    <xf numFmtId="40" fontId="7" fillId="0" borderId="4" xfId="0" applyNumberFormat="1" applyFont="1" applyBorder="1" applyAlignment="1">
      <alignment horizontal="right"/>
    </xf>
    <xf numFmtId="39" fontId="15" fillId="0" borderId="7" xfId="0" applyFont="1" applyBorder="1"/>
    <xf numFmtId="39" fontId="15" fillId="0" borderId="4" xfId="0" applyFont="1" applyBorder="1"/>
    <xf numFmtId="49" fontId="3" fillId="0" borderId="0" xfId="1" applyNumberFormat="1" applyFont="1" applyAlignment="1">
      <alignment horizontal="left"/>
    </xf>
    <xf numFmtId="0" fontId="7" fillId="0" borderId="0" xfId="1" applyFont="1"/>
    <xf numFmtId="40" fontId="7" fillId="0" borderId="0" xfId="1" applyNumberFormat="1" applyFont="1"/>
    <xf numFmtId="0" fontId="9" fillId="0" borderId="0" xfId="1" applyFont="1" applyAlignment="1">
      <alignment horizontal="left"/>
    </xf>
    <xf numFmtId="0" fontId="9" fillId="0" borderId="0" xfId="1" applyFont="1"/>
    <xf numFmtId="49" fontId="8" fillId="0" borderId="0" xfId="1" applyNumberFormat="1" applyFont="1" applyAlignment="1">
      <alignment horizontal="left"/>
    </xf>
    <xf numFmtId="0" fontId="8" fillId="0" borderId="0" xfId="1" applyFont="1"/>
    <xf numFmtId="0" fontId="11" fillId="0" borderId="0" xfId="1" applyFont="1"/>
    <xf numFmtId="40" fontId="8" fillId="0" borderId="0" xfId="1" applyNumberFormat="1" applyFont="1"/>
    <xf numFmtId="0" fontId="7" fillId="0" borderId="1" xfId="1" applyFont="1" applyBorder="1"/>
    <xf numFmtId="40" fontId="7" fillId="0" borderId="1" xfId="1" applyNumberFormat="1" applyFont="1" applyBorder="1"/>
    <xf numFmtId="40" fontId="8" fillId="0" borderId="1" xfId="1" applyNumberFormat="1" applyFont="1" applyBorder="1"/>
    <xf numFmtId="0" fontId="8" fillId="0" borderId="1" xfId="1" applyFont="1" applyBorder="1"/>
    <xf numFmtId="49" fontId="8" fillId="0" borderId="0" xfId="1" quotePrefix="1" applyNumberFormat="1" applyFont="1" applyAlignment="1">
      <alignment horizontal="left"/>
    </xf>
    <xf numFmtId="0" fontId="2" fillId="0" borderId="0" xfId="1" applyFont="1"/>
    <xf numFmtId="0" fontId="7" fillId="0" borderId="10" xfId="1" applyFont="1" applyBorder="1"/>
    <xf numFmtId="0" fontId="8" fillId="0" borderId="10" xfId="1" applyFont="1" applyBorder="1" applyAlignment="1">
      <alignment horizontal="right"/>
    </xf>
    <xf numFmtId="0" fontId="7" fillId="0" borderId="0" xfId="1" applyFont="1" applyAlignment="1">
      <alignment horizontal="left"/>
    </xf>
    <xf numFmtId="0" fontId="8" fillId="0" borderId="0" xfId="1" applyFont="1" applyAlignment="1">
      <alignment horizontal="right"/>
    </xf>
    <xf numFmtId="49" fontId="8" fillId="0" borderId="1" xfId="1" applyNumberFormat="1" applyFont="1" applyBorder="1" applyAlignment="1">
      <alignment horizontal="left"/>
    </xf>
    <xf numFmtId="0" fontId="7" fillId="0" borderId="1" xfId="1" applyFont="1" applyBorder="1" applyAlignment="1">
      <alignment horizontal="left"/>
    </xf>
    <xf numFmtId="0" fontId="8" fillId="0" borderId="1" xfId="1" applyFont="1" applyBorder="1" applyAlignment="1">
      <alignment horizontal="right"/>
    </xf>
    <xf numFmtId="40" fontId="7" fillId="6" borderId="13" xfId="1" applyNumberFormat="1" applyFont="1" applyFill="1" applyBorder="1" applyProtection="1">
      <protection locked="0"/>
    </xf>
    <xf numFmtId="0" fontId="7" fillId="0" borderId="1" xfId="1" applyFont="1" applyBorder="1" applyAlignment="1">
      <alignment wrapText="1"/>
    </xf>
    <xf numFmtId="49" fontId="16" fillId="0" borderId="0" xfId="1" applyNumberFormat="1" applyFont="1" applyAlignment="1">
      <alignment horizontal="left"/>
    </xf>
    <xf numFmtId="165" fontId="7" fillId="0" borderId="0" xfId="1" applyNumberFormat="1" applyFont="1"/>
    <xf numFmtId="49" fontId="7" fillId="0" borderId="0" xfId="1" applyNumberFormat="1" applyFont="1" applyAlignment="1">
      <alignment horizontal="left"/>
    </xf>
    <xf numFmtId="0" fontId="8" fillId="0" borderId="0" xfId="1" applyFont="1" applyAlignment="1">
      <alignment horizontal="right" wrapText="1"/>
    </xf>
    <xf numFmtId="40" fontId="9" fillId="0" borderId="0" xfId="1" applyNumberFormat="1" applyFont="1"/>
    <xf numFmtId="0" fontId="8" fillId="0" borderId="0" xfId="1" applyFont="1" applyAlignment="1">
      <alignment horizontal="left"/>
    </xf>
    <xf numFmtId="40" fontId="8" fillId="0" borderId="0" xfId="1" applyNumberFormat="1" applyFont="1" applyAlignment="1">
      <alignment wrapText="1"/>
    </xf>
    <xf numFmtId="49" fontId="7" fillId="0" borderId="14" xfId="1" applyNumberFormat="1" applyFont="1" applyBorder="1" applyAlignment="1" applyProtection="1">
      <alignment horizontal="left"/>
      <protection locked="0"/>
    </xf>
    <xf numFmtId="0" fontId="7" fillId="0" borderId="2" xfId="1" applyFont="1" applyBorder="1" applyAlignment="1" applyProtection="1">
      <alignment horizontal="left"/>
      <protection locked="0"/>
    </xf>
    <xf numFmtId="40" fontId="7" fillId="0" borderId="2" xfId="1" applyNumberFormat="1" applyFont="1" applyBorder="1" applyProtection="1">
      <protection locked="0"/>
    </xf>
    <xf numFmtId="40" fontId="7" fillId="3" borderId="20" xfId="1" applyNumberFormat="1" applyFont="1" applyFill="1" applyBorder="1" applyProtection="1">
      <protection locked="0"/>
    </xf>
    <xf numFmtId="40" fontId="7" fillId="3" borderId="21" xfId="1" applyNumberFormat="1" applyFont="1" applyFill="1" applyBorder="1" applyProtection="1">
      <protection locked="0"/>
    </xf>
    <xf numFmtId="40" fontId="7" fillId="3" borderId="22" xfId="1" applyNumberFormat="1" applyFont="1" applyFill="1" applyBorder="1" applyProtection="1">
      <protection locked="0"/>
    </xf>
    <xf numFmtId="40" fontId="17" fillId="0" borderId="0" xfId="1" applyNumberFormat="1" applyFont="1"/>
    <xf numFmtId="1" fontId="7" fillId="0" borderId="11" xfId="1" applyNumberFormat="1" applyFont="1" applyBorder="1" applyAlignment="1" applyProtection="1">
      <alignment horizontal="center"/>
      <protection locked="0"/>
    </xf>
    <xf numFmtId="49" fontId="7" fillId="0" borderId="11" xfId="1" applyNumberFormat="1" applyFont="1" applyBorder="1" applyAlignment="1" applyProtection="1">
      <alignment horizontal="left" wrapText="1"/>
      <protection locked="0"/>
    </xf>
    <xf numFmtId="49" fontId="7" fillId="0" borderId="16" xfId="1" applyNumberFormat="1" applyFont="1" applyBorder="1" applyAlignment="1" applyProtection="1">
      <alignment horizontal="left"/>
      <protection locked="0"/>
    </xf>
    <xf numFmtId="0" fontId="7" fillId="0" borderId="0" xfId="1" applyFont="1" applyAlignment="1" applyProtection="1">
      <alignment horizontal="left"/>
      <protection locked="0"/>
    </xf>
    <xf numFmtId="40" fontId="7" fillId="0" borderId="0" xfId="1" applyNumberFormat="1" applyFont="1" applyProtection="1">
      <protection locked="0"/>
    </xf>
    <xf numFmtId="40" fontId="7" fillId="3" borderId="23" xfId="1" applyNumberFormat="1" applyFont="1" applyFill="1" applyBorder="1" applyProtection="1">
      <protection locked="0"/>
    </xf>
    <xf numFmtId="40" fontId="7" fillId="3" borderId="24" xfId="1" applyNumberFormat="1" applyFont="1" applyFill="1" applyBorder="1" applyProtection="1">
      <protection locked="0"/>
    </xf>
    <xf numFmtId="40" fontId="7" fillId="3" borderId="25" xfId="1" applyNumberFormat="1" applyFont="1" applyFill="1" applyBorder="1" applyProtection="1">
      <protection locked="0"/>
    </xf>
    <xf numFmtId="1" fontId="7" fillId="0" borderId="26" xfId="1" applyNumberFormat="1" applyFont="1" applyBorder="1" applyAlignment="1" applyProtection="1">
      <alignment horizontal="center"/>
      <protection locked="0"/>
    </xf>
    <xf numFmtId="49" fontId="7" fillId="0" borderId="26" xfId="1" applyNumberFormat="1" applyFont="1" applyBorder="1" applyAlignment="1" applyProtection="1">
      <alignment horizontal="left" wrapText="1"/>
      <protection locked="0"/>
    </xf>
    <xf numFmtId="40" fontId="7" fillId="0" borderId="16" xfId="1" applyNumberFormat="1" applyFont="1" applyBorder="1" applyProtection="1">
      <protection locked="0"/>
    </xf>
    <xf numFmtId="49" fontId="18" fillId="10" borderId="27" xfId="1" applyNumberFormat="1" applyFont="1" applyFill="1" applyBorder="1" applyAlignment="1">
      <alignment horizontal="left"/>
    </xf>
    <xf numFmtId="0" fontId="18" fillId="10" borderId="1" xfId="1" applyFont="1" applyFill="1" applyBorder="1" applyAlignment="1">
      <alignment horizontal="left"/>
    </xf>
    <xf numFmtId="0" fontId="19" fillId="10" borderId="1" xfId="1" applyFont="1" applyFill="1" applyBorder="1"/>
    <xf numFmtId="0" fontId="19" fillId="10" borderId="28" xfId="1" applyFont="1" applyFill="1" applyBorder="1"/>
    <xf numFmtId="40" fontId="18" fillId="10" borderId="28" xfId="1" applyNumberFormat="1" applyFont="1" applyFill="1" applyBorder="1"/>
    <xf numFmtId="40" fontId="18" fillId="10" borderId="29" xfId="1" applyNumberFormat="1" applyFont="1" applyFill="1" applyBorder="1"/>
    <xf numFmtId="40" fontId="20" fillId="10" borderId="30" xfId="1" applyNumberFormat="1" applyFont="1" applyFill="1" applyBorder="1"/>
    <xf numFmtId="1" fontId="18" fillId="10" borderId="13" xfId="1" applyNumberFormat="1" applyFont="1" applyFill="1" applyBorder="1" applyAlignment="1">
      <alignment horizontal="center"/>
    </xf>
    <xf numFmtId="49" fontId="18" fillId="10" borderId="13" xfId="1" applyNumberFormat="1" applyFont="1" applyFill="1" applyBorder="1" applyAlignment="1">
      <alignment horizontal="left" wrapText="1"/>
    </xf>
    <xf numFmtId="40" fontId="17" fillId="8" borderId="0" xfId="1" applyNumberFormat="1" applyFont="1" applyFill="1"/>
    <xf numFmtId="40" fontId="17" fillId="9" borderId="0" xfId="1" applyNumberFormat="1" applyFont="1" applyFill="1"/>
    <xf numFmtId="40" fontId="17" fillId="11" borderId="0" xfId="1" applyNumberFormat="1" applyFont="1" applyFill="1"/>
    <xf numFmtId="40" fontId="21" fillId="12" borderId="3" xfId="1" applyNumberFormat="1" applyFont="1" applyFill="1" applyBorder="1"/>
    <xf numFmtId="40" fontId="8" fillId="0" borderId="0" xfId="1" applyNumberFormat="1" applyFont="1" applyAlignment="1">
      <alignment horizontal="right" wrapText="1"/>
    </xf>
    <xf numFmtId="165" fontId="17" fillId="7" borderId="30" xfId="1" applyNumberFormat="1" applyFont="1" applyFill="1" applyBorder="1"/>
    <xf numFmtId="40" fontId="22" fillId="0" borderId="0" xfId="1" applyNumberFormat="1" applyFont="1" applyAlignment="1">
      <alignment horizontal="left" wrapText="1"/>
    </xf>
    <xf numFmtId="40" fontId="7" fillId="0" borderId="0" xfId="1" applyNumberFormat="1" applyFont="1" applyAlignment="1">
      <alignment horizontal="right"/>
    </xf>
    <xf numFmtId="49" fontId="7" fillId="0" borderId="14" xfId="1" applyNumberFormat="1" applyFont="1" applyBorder="1" applyProtection="1">
      <protection locked="0"/>
    </xf>
    <xf numFmtId="49" fontId="7" fillId="0" borderId="16" xfId="1" applyNumberFormat="1" applyFont="1" applyBorder="1" applyProtection="1">
      <protection locked="0"/>
    </xf>
    <xf numFmtId="0" fontId="9" fillId="0" borderId="26" xfId="1" applyFont="1" applyBorder="1" applyAlignment="1" applyProtection="1">
      <alignment wrapText="1"/>
      <protection locked="0"/>
    </xf>
    <xf numFmtId="0" fontId="19" fillId="10" borderId="31" xfId="1" applyFont="1" applyFill="1" applyBorder="1"/>
    <xf numFmtId="40" fontId="18" fillId="10" borderId="32" xfId="1" applyNumberFormat="1" applyFont="1" applyFill="1" applyBorder="1"/>
    <xf numFmtId="40" fontId="20" fillId="10" borderId="33" xfId="1" applyNumberFormat="1" applyFont="1" applyFill="1" applyBorder="1"/>
    <xf numFmtId="40" fontId="17" fillId="0" borderId="30" xfId="1" applyNumberFormat="1" applyFont="1" applyBorder="1"/>
    <xf numFmtId="40" fontId="17" fillId="13" borderId="34" xfId="1" applyNumberFormat="1" applyFont="1" applyFill="1" applyBorder="1"/>
    <xf numFmtId="40" fontId="17" fillId="6" borderId="0" xfId="1" applyNumberFormat="1" applyFont="1" applyFill="1"/>
    <xf numFmtId="165" fontId="17" fillId="5" borderId="0" xfId="1" applyNumberFormat="1" applyFont="1" applyFill="1"/>
    <xf numFmtId="165" fontId="21" fillId="4" borderId="2" xfId="1" applyNumberFormat="1" applyFont="1" applyFill="1" applyBorder="1"/>
    <xf numFmtId="40" fontId="7" fillId="0" borderId="0" xfId="1" applyNumberFormat="1" applyFont="1" applyAlignment="1">
      <alignment horizontal="left" wrapText="1"/>
    </xf>
    <xf numFmtId="40" fontId="17" fillId="13" borderId="30" xfId="1" applyNumberFormat="1" applyFont="1" applyFill="1" applyBorder="1"/>
    <xf numFmtId="165" fontId="9" fillId="0" borderId="0" xfId="1" applyNumberFormat="1" applyFont="1"/>
    <xf numFmtId="0" fontId="17" fillId="0" borderId="0" xfId="1" applyFont="1"/>
    <xf numFmtId="0" fontId="7" fillId="0" borderId="0" xfId="1" applyFont="1" applyAlignment="1">
      <alignment wrapText="1"/>
    </xf>
    <xf numFmtId="1" fontId="23" fillId="14" borderId="0" xfId="1" applyNumberFormat="1" applyFont="1" applyFill="1" applyAlignment="1">
      <alignment horizontal="left"/>
    </xf>
    <xf numFmtId="0" fontId="15" fillId="0" borderId="0" xfId="1" applyAlignment="1">
      <alignment wrapText="1"/>
    </xf>
    <xf numFmtId="165" fontId="8" fillId="0" borderId="0" xfId="1" applyNumberFormat="1" applyFont="1"/>
    <xf numFmtId="165" fontId="24" fillId="0" borderId="0" xfId="1" applyNumberFormat="1" applyFont="1"/>
    <xf numFmtId="165" fontId="15" fillId="0" borderId="0" xfId="1" applyNumberFormat="1" applyAlignment="1">
      <alignment horizontal="right"/>
    </xf>
    <xf numFmtId="165" fontId="15" fillId="0" borderId="0" xfId="1" applyNumberFormat="1"/>
    <xf numFmtId="165" fontId="25" fillId="0" borderId="0" xfId="1" applyNumberFormat="1" applyFont="1" applyAlignment="1">
      <alignment horizontal="right"/>
    </xf>
    <xf numFmtId="49" fontId="9" fillId="0" borderId="0" xfId="1" applyNumberFormat="1" applyFont="1" applyAlignment="1">
      <alignment horizontal="left"/>
    </xf>
    <xf numFmtId="49" fontId="9" fillId="0" borderId="0" xfId="1" applyNumberFormat="1" applyFont="1"/>
    <xf numFmtId="0" fontId="26" fillId="0" borderId="0" xfId="5" applyFill="1" applyAlignment="1" applyProtection="1"/>
    <xf numFmtId="0" fontId="11" fillId="0" borderId="0" xfId="1" applyFont="1" applyAlignment="1">
      <alignment horizontal="left"/>
    </xf>
    <xf numFmtId="49" fontId="8" fillId="0" borderId="0" xfId="1" applyNumberFormat="1" applyFont="1" applyAlignment="1">
      <alignment horizontal="right"/>
    </xf>
    <xf numFmtId="40" fontId="8" fillId="0" borderId="1" xfId="1" applyNumberFormat="1" applyFont="1" applyBorder="1" applyAlignment="1">
      <alignment horizontal="center"/>
    </xf>
    <xf numFmtId="40" fontId="8" fillId="0" borderId="1" xfId="1" applyNumberFormat="1" applyFont="1" applyBorder="1" applyAlignment="1">
      <alignment horizontal="right"/>
    </xf>
    <xf numFmtId="165" fontId="7" fillId="4" borderId="11" xfId="1" applyNumberFormat="1" applyFont="1" applyFill="1" applyBorder="1" applyProtection="1">
      <protection locked="0"/>
    </xf>
    <xf numFmtId="165" fontId="7" fillId="5" borderId="12" xfId="1" applyNumberFormat="1" applyFont="1" applyFill="1" applyBorder="1" applyProtection="1">
      <protection locked="0"/>
    </xf>
    <xf numFmtId="40" fontId="7" fillId="8" borderId="14" xfId="1" applyNumberFormat="1" applyFont="1" applyFill="1" applyBorder="1" applyProtection="1">
      <protection locked="0"/>
    </xf>
    <xf numFmtId="40" fontId="7" fillId="9" borderId="15" xfId="1" applyNumberFormat="1" applyFont="1" applyFill="1" applyBorder="1" applyProtection="1">
      <protection locked="0"/>
    </xf>
    <xf numFmtId="0" fontId="27" fillId="15" borderId="4" xfId="1" applyFont="1" applyFill="1" applyBorder="1" applyAlignment="1">
      <alignment horizontal="center" wrapText="1"/>
    </xf>
    <xf numFmtId="0" fontId="27" fillId="0" borderId="0" xfId="1" applyFont="1" applyAlignment="1">
      <alignment wrapText="1"/>
    </xf>
    <xf numFmtId="40" fontId="8" fillId="15" borderId="4" xfId="1" applyNumberFormat="1" applyFont="1" applyFill="1" applyBorder="1" applyAlignment="1">
      <alignment wrapText="1"/>
    </xf>
    <xf numFmtId="40" fontId="8" fillId="15" borderId="36" xfId="1" applyNumberFormat="1" applyFont="1" applyFill="1" applyBorder="1" applyAlignment="1">
      <alignment wrapText="1"/>
    </xf>
    <xf numFmtId="40" fontId="8" fillId="16" borderId="4" xfId="1" applyNumberFormat="1" applyFont="1" applyFill="1" applyBorder="1" applyAlignment="1">
      <alignment wrapText="1"/>
    </xf>
    <xf numFmtId="40" fontId="8" fillId="16" borderId="36" xfId="1" applyNumberFormat="1" applyFont="1" applyFill="1" applyBorder="1" applyAlignment="1">
      <alignment wrapText="1"/>
    </xf>
    <xf numFmtId="40" fontId="7" fillId="17" borderId="20" xfId="1" applyNumberFormat="1" applyFont="1" applyFill="1" applyBorder="1" applyProtection="1">
      <protection locked="0"/>
    </xf>
    <xf numFmtId="40" fontId="7" fillId="17" borderId="21" xfId="1" applyNumberFormat="1" applyFont="1" applyFill="1" applyBorder="1" applyProtection="1">
      <protection locked="0"/>
    </xf>
    <xf numFmtId="49" fontId="7" fillId="0" borderId="0" xfId="1" applyNumberFormat="1" applyFont="1" applyAlignment="1" applyProtection="1">
      <alignment horizontal="left" wrapText="1"/>
      <protection locked="0"/>
    </xf>
    <xf numFmtId="0" fontId="9" fillId="0" borderId="30" xfId="1" applyFont="1" applyBorder="1"/>
    <xf numFmtId="49" fontId="28" fillId="0" borderId="30" xfId="6" applyNumberFormat="1" applyFont="1" applyBorder="1"/>
    <xf numFmtId="40" fontId="7" fillId="17" borderId="23" xfId="1" applyNumberFormat="1" applyFont="1" applyFill="1" applyBorder="1" applyProtection="1">
      <protection locked="0"/>
    </xf>
    <xf numFmtId="40" fontId="7" fillId="17" borderId="24" xfId="1" applyNumberFormat="1" applyFont="1" applyFill="1" applyBorder="1" applyProtection="1">
      <protection locked="0"/>
    </xf>
    <xf numFmtId="0" fontId="9" fillId="0" borderId="37" xfId="1" applyFont="1" applyBorder="1"/>
    <xf numFmtId="49" fontId="28" fillId="0" borderId="37" xfId="6" applyNumberFormat="1" applyFont="1" applyBorder="1"/>
    <xf numFmtId="49" fontId="18" fillId="10" borderId="0" xfId="1" applyNumberFormat="1" applyFont="1" applyFill="1" applyAlignment="1">
      <alignment horizontal="left" wrapText="1"/>
    </xf>
    <xf numFmtId="49" fontId="8" fillId="0" borderId="1" xfId="1" applyNumberFormat="1" applyFont="1" applyBorder="1" applyAlignment="1">
      <alignment wrapText="1"/>
    </xf>
    <xf numFmtId="49" fontId="8" fillId="0" borderId="1" xfId="1" applyNumberFormat="1" applyFont="1" applyBorder="1"/>
    <xf numFmtId="40" fontId="8" fillId="0" borderId="1" xfId="1" applyNumberFormat="1" applyFont="1" applyBorder="1" applyAlignment="1">
      <alignment wrapText="1"/>
    </xf>
    <xf numFmtId="40" fontId="8" fillId="15" borderId="38" xfId="1" applyNumberFormat="1" applyFont="1" applyFill="1" applyBorder="1" applyAlignment="1">
      <alignment wrapText="1"/>
    </xf>
    <xf numFmtId="40" fontId="7" fillId="17" borderId="39" xfId="1" applyNumberFormat="1" applyFont="1" applyFill="1" applyBorder="1" applyProtection="1">
      <protection locked="0"/>
    </xf>
    <xf numFmtId="0" fontId="9" fillId="0" borderId="0" xfId="1" applyFont="1" applyAlignment="1" applyProtection="1">
      <alignment wrapText="1"/>
      <protection locked="0"/>
    </xf>
    <xf numFmtId="40" fontId="18" fillId="10" borderId="30" xfId="1" applyNumberFormat="1" applyFont="1" applyFill="1" applyBorder="1"/>
    <xf numFmtId="40" fontId="8" fillId="0" borderId="8" xfId="0" applyNumberFormat="1" applyFont="1" applyBorder="1" applyAlignment="1">
      <alignment horizontal="center"/>
    </xf>
    <xf numFmtId="40" fontId="8" fillId="0" borderId="6" xfId="0" applyNumberFormat="1" applyFont="1" applyBorder="1" applyAlignment="1">
      <alignment horizontal="center"/>
    </xf>
    <xf numFmtId="39" fontId="15" fillId="16" borderId="35" xfId="0" quotePrefix="1" applyFont="1" applyFill="1" applyBorder="1" applyAlignment="1">
      <alignment horizontal="centerContinuous"/>
    </xf>
    <xf numFmtId="40" fontId="15" fillId="16" borderId="37" xfId="0" quotePrefix="1" applyNumberFormat="1" applyFont="1" applyFill="1" applyBorder="1" applyAlignment="1">
      <alignment horizontal="centerContinuous"/>
    </xf>
    <xf numFmtId="40" fontId="7" fillId="16" borderId="37" xfId="0" applyNumberFormat="1" applyFont="1" applyFill="1" applyBorder="1"/>
    <xf numFmtId="39" fontId="7" fillId="16" borderId="36" xfId="0" applyFont="1" applyFill="1" applyBorder="1"/>
    <xf numFmtId="166" fontId="7" fillId="0" borderId="7" xfId="0" quotePrefix="1" applyNumberFormat="1" applyFont="1" applyBorder="1" applyAlignment="1">
      <alignment horizontal="center"/>
    </xf>
    <xf numFmtId="166" fontId="7" fillId="0" borderId="4" xfId="0" quotePrefix="1" applyNumberFormat="1" applyFont="1" applyBorder="1" applyAlignment="1">
      <alignment horizontal="center"/>
    </xf>
    <xf numFmtId="166" fontId="7" fillId="0" borderId="4" xfId="0" applyNumberFormat="1" applyFont="1" applyBorder="1" applyAlignment="1">
      <alignment horizontal="center"/>
    </xf>
    <xf numFmtId="166" fontId="7" fillId="0" borderId="5" xfId="0" quotePrefix="1" applyNumberFormat="1" applyFont="1" applyBorder="1" applyAlignment="1">
      <alignment horizontal="center"/>
    </xf>
    <xf numFmtId="166" fontId="7" fillId="0" borderId="7" xfId="0" applyNumberFormat="1" applyFont="1" applyBorder="1" applyAlignment="1">
      <alignment horizontal="center"/>
    </xf>
    <xf numFmtId="49" fontId="7" fillId="0" borderId="0" xfId="0" applyNumberFormat="1" applyFont="1"/>
    <xf numFmtId="49" fontId="7" fillId="0" borderId="0" xfId="0" quotePrefix="1" applyNumberFormat="1" applyFont="1"/>
    <xf numFmtId="39" fontId="7" fillId="0" borderId="0" xfId="0" applyFont="1" applyAlignment="1">
      <alignment vertical="top"/>
    </xf>
    <xf numFmtId="40" fontId="7" fillId="0" borderId="0" xfId="0" applyNumberFormat="1" applyFont="1" applyAlignment="1">
      <alignment vertical="top"/>
    </xf>
    <xf numFmtId="39" fontId="7" fillId="0" borderId="0" xfId="0" applyFont="1" applyAlignment="1">
      <alignment horizontal="center" vertical="top"/>
    </xf>
    <xf numFmtId="39" fontId="7" fillId="0" borderId="0" xfId="0" applyFont="1" applyAlignment="1">
      <alignment horizontal="center" vertical="center"/>
    </xf>
    <xf numFmtId="39" fontId="7" fillId="0" borderId="0" xfId="0" applyFont="1" applyAlignment="1">
      <alignment vertical="center"/>
    </xf>
    <xf numFmtId="40" fontId="7" fillId="0" borderId="0" xfId="0" applyNumberFormat="1" applyFont="1" applyAlignment="1">
      <alignment vertical="center"/>
    </xf>
    <xf numFmtId="39" fontId="31" fillId="0" borderId="0" xfId="0" applyFont="1" applyAlignment="1">
      <alignment vertical="center"/>
    </xf>
    <xf numFmtId="39" fontId="4" fillId="0" borderId="0" xfId="0" applyFont="1" applyAlignment="1">
      <alignment vertical="center"/>
    </xf>
    <xf numFmtId="40" fontId="4" fillId="0" borderId="0" xfId="0" applyNumberFormat="1" applyFont="1" applyAlignment="1">
      <alignment vertical="center"/>
    </xf>
    <xf numFmtId="49" fontId="7" fillId="0" borderId="0" xfId="1" applyNumberFormat="1" applyFont="1"/>
    <xf numFmtId="1" fontId="7" fillId="3" borderId="0" xfId="1" applyNumberFormat="1" applyFont="1" applyFill="1" applyAlignment="1" applyProtection="1">
      <alignment horizontal="center"/>
      <protection locked="0"/>
    </xf>
    <xf numFmtId="1" fontId="7" fillId="3" borderId="1" xfId="1" applyNumberFormat="1" applyFont="1" applyFill="1" applyBorder="1" applyAlignment="1" applyProtection="1">
      <alignment horizontal="center"/>
      <protection locked="0"/>
    </xf>
    <xf numFmtId="39" fontId="32" fillId="0" borderId="0" xfId="0" applyFont="1"/>
    <xf numFmtId="39" fontId="2" fillId="0" borderId="0" xfId="0" applyFont="1" applyAlignment="1">
      <alignment vertical="center"/>
    </xf>
    <xf numFmtId="40" fontId="2" fillId="0" borderId="0" xfId="0" applyNumberFormat="1" applyFont="1" applyAlignment="1">
      <alignment vertical="center"/>
    </xf>
    <xf numFmtId="40" fontId="7" fillId="0" borderId="0" xfId="0" quotePrefix="1" applyNumberFormat="1" applyFont="1"/>
    <xf numFmtId="39" fontId="8" fillId="0" borderId="7" xfId="0" applyFont="1" applyBorder="1" applyAlignment="1">
      <alignment horizontal="left"/>
    </xf>
    <xf numFmtId="40" fontId="8" fillId="0" borderId="7" xfId="0" applyNumberFormat="1" applyFont="1" applyBorder="1" applyAlignment="1">
      <alignment horizontal="right"/>
    </xf>
    <xf numFmtId="39" fontId="8" fillId="0" borderId="7" xfId="0" applyFont="1" applyBorder="1" applyAlignment="1">
      <alignment horizontal="center"/>
    </xf>
    <xf numFmtId="39" fontId="8" fillId="0" borderId="4" xfId="0" applyFont="1" applyBorder="1" applyAlignment="1">
      <alignment horizontal="left"/>
    </xf>
    <xf numFmtId="40" fontId="8" fillId="0" borderId="4" xfId="0" applyNumberFormat="1" applyFont="1" applyBorder="1" applyAlignment="1">
      <alignment horizontal="right"/>
    </xf>
    <xf numFmtId="39" fontId="8" fillId="0" borderId="4" xfId="0" applyFont="1" applyBorder="1" applyAlignment="1">
      <alignment horizontal="center"/>
    </xf>
    <xf numFmtId="0" fontId="7" fillId="0" borderId="7" xfId="0" applyNumberFormat="1" applyFont="1" applyBorder="1" applyAlignment="1">
      <alignment horizontal="center"/>
    </xf>
    <xf numFmtId="0" fontId="7" fillId="0" borderId="0" xfId="0" applyNumberFormat="1" applyFont="1" applyAlignment="1">
      <alignment vertical="center"/>
    </xf>
    <xf numFmtId="49" fontId="33" fillId="0" borderId="0" xfId="0" applyNumberFormat="1" applyFont="1"/>
    <xf numFmtId="39" fontId="7" fillId="0" borderId="0" xfId="0" applyFont="1" applyAlignment="1">
      <alignment vertical="center" wrapText="1"/>
    </xf>
    <xf numFmtId="0" fontId="27" fillId="16" borderId="4" xfId="1" applyFont="1" applyFill="1" applyBorder="1" applyAlignment="1">
      <alignment horizontal="center" vertical="center" wrapText="1"/>
    </xf>
    <xf numFmtId="49" fontId="8" fillId="0" borderId="2" xfId="1" applyNumberFormat="1" applyFont="1" applyBorder="1" applyAlignment="1">
      <alignment horizontal="right" wrapText="1"/>
    </xf>
    <xf numFmtId="40" fontId="7" fillId="0" borderId="14" xfId="1" applyNumberFormat="1" applyFont="1" applyBorder="1" applyAlignment="1" applyProtection="1">
      <alignment horizontal="right"/>
      <protection locked="0"/>
    </xf>
    <xf numFmtId="40" fontId="7" fillId="0" borderId="15" xfId="1" applyNumberFormat="1" applyFont="1" applyBorder="1" applyAlignment="1" applyProtection="1">
      <alignment horizontal="right"/>
      <protection locked="0"/>
    </xf>
    <xf numFmtId="40" fontId="7" fillId="0" borderId="16" xfId="1" applyNumberFormat="1" applyFont="1" applyBorder="1" applyAlignment="1" applyProtection="1">
      <alignment horizontal="right"/>
      <protection locked="0"/>
    </xf>
    <xf numFmtId="40" fontId="7" fillId="0" borderId="17" xfId="1" applyNumberFormat="1" applyFont="1" applyBorder="1" applyAlignment="1" applyProtection="1">
      <alignment horizontal="right"/>
      <protection locked="0"/>
    </xf>
    <xf numFmtId="40" fontId="17" fillId="7" borderId="18" xfId="1" applyNumberFormat="1" applyFont="1" applyFill="1" applyBorder="1" applyAlignment="1">
      <alignment horizontal="right"/>
    </xf>
    <xf numFmtId="40" fontId="17" fillId="7" borderId="19" xfId="1" applyNumberFormat="1" applyFont="1" applyFill="1" applyBorder="1" applyAlignment="1">
      <alignment horizontal="right"/>
    </xf>
    <xf numFmtId="0" fontId="27" fillId="15" borderId="35" xfId="1" applyFont="1" applyFill="1" applyBorder="1" applyAlignment="1">
      <alignment horizontal="center" vertical="center" wrapText="1"/>
    </xf>
    <xf numFmtId="0" fontId="27" fillId="15" borderId="36" xfId="1" applyFont="1" applyFill="1" applyBorder="1" applyAlignment="1">
      <alignment horizontal="center" vertical="center" wrapText="1"/>
    </xf>
    <xf numFmtId="40" fontId="7" fillId="0" borderId="0" xfId="0" applyNumberFormat="1" applyFont="1" applyAlignment="1">
      <alignment vertical="center" wrapText="1"/>
    </xf>
    <xf numFmtId="39" fontId="7" fillId="0" borderId="0" xfId="0" applyFont="1" applyAlignment="1">
      <alignment vertical="top" wrapText="1"/>
    </xf>
  </cellXfs>
  <cellStyles count="7">
    <cellStyle name="Hyperlink" xfId="5" builtinId="8"/>
    <cellStyle name="Normal" xfId="0" builtinId="0"/>
    <cellStyle name="Normal 2" xfId="2" xr:uid="{00000000-0005-0000-0000-000002000000}"/>
    <cellStyle name="Normal 3" xfId="3" xr:uid="{00000000-0005-0000-0000-000003000000}"/>
    <cellStyle name="Normal 4" xfId="4" xr:uid="{00000000-0005-0000-0000-000004000000}"/>
    <cellStyle name="Normal 5" xfId="1" xr:uid="{00000000-0005-0000-0000-000005000000}"/>
    <cellStyle name="Normal 6" xfId="6" xr:uid="{00000000-0005-0000-0000-000006000000}"/>
  </cellStyles>
  <dxfs count="4">
    <dxf>
      <font>
        <b/>
        <i/>
        <strike val="0"/>
        <color rgb="FFFF0000"/>
      </font>
      <fill>
        <patternFill>
          <bgColor theme="1"/>
        </patternFill>
      </fill>
    </dxf>
    <dxf>
      <font>
        <b/>
        <i/>
        <strike val="0"/>
        <color rgb="FFFFFF00"/>
      </font>
      <fill>
        <patternFill>
          <bgColor rgb="FFFF0000"/>
        </patternFill>
      </fill>
    </dxf>
    <dxf>
      <font>
        <b/>
        <i val="0"/>
        <color indexed="13"/>
      </font>
      <fill>
        <patternFill patternType="solid">
          <bgColor indexed="10"/>
        </patternFill>
      </fill>
    </dxf>
    <dxf>
      <font>
        <b/>
        <i/>
        <color indexed="13"/>
      </font>
      <fill>
        <patternFill patternType="solid">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ofm.wa.gov/sites/default/files/public/resources/payroll/PRHIReconExampleInstructions.pdf" TargetMode="External"/></Relationships>
</file>

<file path=xl/drawings/drawing1.xml><?xml version="1.0" encoding="utf-8"?>
<xdr:wsDr xmlns:xdr="http://schemas.openxmlformats.org/drawingml/2006/spreadsheetDrawing" xmlns:a="http://schemas.openxmlformats.org/drawingml/2006/main">
  <xdr:oneCellAnchor>
    <xdr:from>
      <xdr:col>3</xdr:col>
      <xdr:colOff>0</xdr:colOff>
      <xdr:row>0</xdr:row>
      <xdr:rowOff>0</xdr:rowOff>
    </xdr:from>
    <xdr:ext cx="8196859" cy="655949"/>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600-000002000000}"/>
            </a:ext>
          </a:extLst>
        </xdr:cNvPr>
        <xdr:cNvSpPr txBox="1"/>
      </xdr:nvSpPr>
      <xdr:spPr>
        <a:xfrm>
          <a:off x="1866900" y="0"/>
          <a:ext cx="8196859" cy="655949"/>
        </a:xfrm>
        <a:prstGeom prst="rect">
          <a:avLst/>
        </a:prstGeom>
        <a:solidFill>
          <a:srgbClr val="F9FB9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none" rtlCol="0" anchor="t">
          <a:spAutoFit/>
        </a:bodyPr>
        <a:lstStyle/>
        <a:p>
          <a:r>
            <a:rPr lang="en-US" sz="1400" b="0" i="0" u="none" strike="noStrike">
              <a:solidFill>
                <a:schemeClr val="dk1"/>
              </a:solidFill>
              <a:latin typeface="+mn-lt"/>
              <a:ea typeface="+mn-ea"/>
              <a:cs typeface="+mn-cs"/>
            </a:rPr>
            <a:t>HAVING TROUBLE?</a:t>
          </a:r>
        </a:p>
        <a:p>
          <a:r>
            <a:rPr lang="en-US" sz="1100" b="1" i="0" u="none" strike="noStrike">
              <a:solidFill>
                <a:schemeClr val="dk1"/>
              </a:solidFill>
              <a:latin typeface="+mn-lt"/>
              <a:ea typeface="+mn-ea"/>
              <a:cs typeface="+mn-cs"/>
            </a:rPr>
            <a:t>Instructions and sample available here:</a:t>
          </a:r>
          <a:r>
            <a:rPr lang="en-US"/>
            <a:t>  </a:t>
          </a:r>
          <a:r>
            <a:rPr lang="en-US" sz="1100" b="0" i="0" u="sng" strike="noStrike">
              <a:solidFill>
                <a:schemeClr val="dk1"/>
              </a:solidFill>
              <a:latin typeface="+mn-lt"/>
              <a:ea typeface="+mn-ea"/>
              <a:cs typeface="+mn-cs"/>
              <a:hlinkClick xmlns:r="http://schemas.openxmlformats.org/officeDocument/2006/relationships" r:id=""/>
            </a:rPr>
            <a:t>http://www.ofm.wa.gov/resources/payroll/PRHIReconExampleInstructions.pdf</a:t>
          </a:r>
          <a:r>
            <a:rPr lang="en-US"/>
            <a:t> </a:t>
          </a:r>
          <a:endParaRPr lang="en-US" sz="1100" b="1" i="0" u="none" strike="noStrike">
            <a:solidFill>
              <a:schemeClr val="dk1"/>
            </a:solidFill>
            <a:latin typeface="+mn-lt"/>
            <a:ea typeface="+mn-ea"/>
            <a:cs typeface="+mn-cs"/>
          </a:endParaRPr>
        </a:p>
        <a:p>
          <a:r>
            <a:rPr lang="en-US" sz="1100" b="1" i="0" u="none" strike="noStrike">
              <a:solidFill>
                <a:schemeClr val="dk1"/>
              </a:solidFill>
              <a:latin typeface="+mn-lt"/>
              <a:ea typeface="+mn-ea"/>
              <a:cs typeface="+mn-cs"/>
            </a:rPr>
            <a:t>For assistance with this worksheet, please contact OFM </a:t>
          </a:r>
          <a:r>
            <a:rPr lang="en-US"/>
            <a:t> </a:t>
          </a:r>
          <a:r>
            <a:rPr lang="en-US" sz="1100" b="1" i="0" u="none" strike="noStrike">
              <a:solidFill>
                <a:schemeClr val="dk1"/>
              </a:solidFill>
              <a:latin typeface="+mn-lt"/>
              <a:ea typeface="+mn-ea"/>
              <a:cs typeface="+mn-cs"/>
            </a:rPr>
            <a:t>Statewide Accounting at 360-725-0226, or your agency's</a:t>
          </a:r>
          <a:r>
            <a:rPr lang="en-US"/>
            <a:t> </a:t>
          </a:r>
          <a:r>
            <a:rPr lang="en-US" sz="1100" b="1" i="0" u="none" strike="noStrike">
              <a:solidFill>
                <a:schemeClr val="dk1"/>
              </a:solidFill>
              <a:latin typeface="+mn-lt"/>
              <a:ea typeface="+mn-ea"/>
              <a:cs typeface="+mn-cs"/>
            </a:rPr>
            <a:t>Accounting consultant.</a:t>
          </a:r>
          <a:r>
            <a:rPr lang="en-US"/>
            <a:t> </a:t>
          </a:r>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5" Type="http://schemas.openxmlformats.org/officeDocument/2006/relationships/printerSettings" Target="../printerSettings/printerSettings42.bin"/><Relationship Id="rId4" Type="http://schemas.openxmlformats.org/officeDocument/2006/relationships/printerSettings" Target="../printerSettings/printerSettings41.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5" Type="http://schemas.openxmlformats.org/officeDocument/2006/relationships/printerSettings" Target="../printerSettings/printerSettings52.bin"/><Relationship Id="rId4" Type="http://schemas.openxmlformats.org/officeDocument/2006/relationships/printerSettings" Target="../printerSettings/printerSettings5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7.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29.bin"/><Relationship Id="rId7" Type="http://schemas.openxmlformats.org/officeDocument/2006/relationships/vmlDrawing" Target="../drawings/vmlDrawing1.v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drawing" Target="../drawings/drawing1.xml"/><Relationship Id="rId5" Type="http://schemas.openxmlformats.org/officeDocument/2006/relationships/printerSettings" Target="../printerSettings/printerSettings31.bin"/><Relationship Id="rId4" Type="http://schemas.openxmlformats.org/officeDocument/2006/relationships/printerSettings" Target="../printerSettings/printerSettings3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5" Type="http://schemas.openxmlformats.org/officeDocument/2006/relationships/printerSettings" Target="../printerSettings/printerSettings37.bin"/><Relationship Id="rId4" Type="http://schemas.openxmlformats.org/officeDocument/2006/relationships/printerSettings" Target="../printerSettings/printerSettings3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B8" transitionEvaluation="1" transitionEntry="1" codeName="Sheet1">
    <pageSetUpPr autoPageBreaks="0" fitToPage="1"/>
  </sheetPr>
  <dimension ref="A1:I50"/>
  <sheetViews>
    <sheetView showGridLines="0" workbookViewId="0">
      <pane xSplit="1" ySplit="7" topLeftCell="B8" activePane="bottomRight" state="frozen"/>
      <selection activeCell="B8" sqref="B8"/>
      <selection pane="topRight" activeCell="B8" sqref="B8"/>
      <selection pane="bottomLeft" activeCell="B8" sqref="B8"/>
      <selection pane="bottomRight" activeCell="E14" sqref="E14"/>
    </sheetView>
  </sheetViews>
  <sheetFormatPr defaultColWidth="9.58203125" defaultRowHeight="12.5" x14ac:dyDescent="0.25"/>
  <cols>
    <col min="1" max="1" width="6" style="19" customWidth="1"/>
    <col min="2" max="2" width="50.58203125" style="4" customWidth="1"/>
    <col min="3" max="3" width="13.75" style="42" customWidth="1"/>
    <col min="4" max="4" width="14.08203125" style="42" customWidth="1"/>
    <col min="5" max="5" width="13.58203125" style="42" customWidth="1"/>
    <col min="6" max="6" width="42.58203125" style="4" customWidth="1"/>
    <col min="7" max="10" width="9.58203125" style="4"/>
    <col min="11" max="12" width="11.58203125" style="4" customWidth="1"/>
    <col min="13" max="16384" width="9.58203125" style="4"/>
  </cols>
  <sheetData>
    <row r="1" spans="1:9" ht="14" x14ac:dyDescent="0.3">
      <c r="A1" s="1" t="s">
        <v>75</v>
      </c>
      <c r="B1" s="2"/>
      <c r="C1" s="41"/>
      <c r="D1" s="41"/>
      <c r="E1" s="41"/>
      <c r="F1" s="2"/>
      <c r="G1" s="3" t="s">
        <v>0</v>
      </c>
      <c r="H1" s="3" t="s">
        <v>0</v>
      </c>
      <c r="I1" s="3" t="s">
        <v>0</v>
      </c>
    </row>
    <row r="2" spans="1:9" ht="14" x14ac:dyDescent="0.3">
      <c r="A2" s="1" t="s">
        <v>1</v>
      </c>
      <c r="B2" s="2"/>
      <c r="C2" s="41"/>
      <c r="D2" s="41"/>
      <c r="E2" s="41"/>
      <c r="F2" s="2"/>
    </row>
    <row r="3" spans="1:9" ht="14" x14ac:dyDescent="0.3">
      <c r="A3" s="1" t="s">
        <v>226</v>
      </c>
      <c r="B3" s="2"/>
      <c r="C3" s="41"/>
      <c r="D3" s="41"/>
      <c r="E3" s="41"/>
      <c r="F3" s="5"/>
      <c r="G3" s="3" t="s">
        <v>0</v>
      </c>
      <c r="H3" s="3" t="s">
        <v>0</v>
      </c>
      <c r="I3" s="3" t="s">
        <v>0</v>
      </c>
    </row>
    <row r="4" spans="1:9" ht="14.5" thickBot="1" x14ac:dyDescent="0.35">
      <c r="A4" s="60" t="s">
        <v>179</v>
      </c>
      <c r="B4" s="6"/>
      <c r="C4" s="44" t="s">
        <v>227</v>
      </c>
      <c r="D4" s="43"/>
      <c r="E4" s="43"/>
      <c r="F4" s="5"/>
    </row>
    <row r="5" spans="1:9" ht="14" x14ac:dyDescent="0.3">
      <c r="A5" s="8"/>
      <c r="B5" s="7"/>
      <c r="C5" s="45" t="s">
        <v>180</v>
      </c>
      <c r="D5" s="46" t="s">
        <v>2</v>
      </c>
      <c r="E5" s="46" t="s">
        <v>3</v>
      </c>
      <c r="F5" s="9"/>
    </row>
    <row r="6" spans="1:9" ht="14" x14ac:dyDescent="0.3">
      <c r="A6" s="8"/>
      <c r="B6" s="7"/>
      <c r="C6" s="46" t="s">
        <v>4</v>
      </c>
      <c r="D6" s="46" t="s">
        <v>4</v>
      </c>
      <c r="E6" s="46" t="s">
        <v>5</v>
      </c>
      <c r="F6" s="10"/>
    </row>
    <row r="7" spans="1:9" ht="14" x14ac:dyDescent="0.3">
      <c r="A7" s="1" t="s">
        <v>6</v>
      </c>
      <c r="B7" s="10" t="s">
        <v>7</v>
      </c>
      <c r="C7" s="47" t="s">
        <v>8</v>
      </c>
      <c r="D7" s="47" t="s">
        <v>8</v>
      </c>
      <c r="E7" s="46" t="s">
        <v>9</v>
      </c>
      <c r="F7" s="7" t="s">
        <v>10</v>
      </c>
    </row>
    <row r="8" spans="1:9" ht="14" x14ac:dyDescent="0.3">
      <c r="A8" s="11">
        <v>1324</v>
      </c>
      <c r="B8" s="20" t="str">
        <f>TITLE_1324</f>
        <v>SALARIES AND FRINGE BENEFITS RECEIVABLE</v>
      </c>
      <c r="C8" s="41">
        <v>0</v>
      </c>
      <c r="D8" s="41">
        <f>GL_1324</f>
        <v>0</v>
      </c>
      <c r="E8" s="41">
        <f>D8-C8</f>
        <v>0</v>
      </c>
      <c r="F8" s="12"/>
    </row>
    <row r="9" spans="1:9" ht="14" x14ac:dyDescent="0.3">
      <c r="A9" s="11">
        <v>5111</v>
      </c>
      <c r="B9" s="20" t="str">
        <f>TITLE_5111</f>
        <v>ACCOUNTS PAYABLE</v>
      </c>
      <c r="C9" s="41">
        <v>0</v>
      </c>
      <c r="D9" s="41">
        <f>GL_5111</f>
        <v>0</v>
      </c>
      <c r="E9" s="41">
        <f t="shared" ref="E9:E18" si="0">D9-C9</f>
        <v>0</v>
      </c>
      <c r="F9" s="12"/>
    </row>
    <row r="10" spans="1:9" ht="14" x14ac:dyDescent="0.3">
      <c r="A10" s="13">
        <v>5124</v>
      </c>
      <c r="B10" s="21" t="str">
        <f>TITLE_5124</f>
        <v>ACCRUED SALARIES AND FRINGE BENEFITS PAYABLE</v>
      </c>
      <c r="C10" s="41">
        <v>0</v>
      </c>
      <c r="D10" s="41">
        <f>GL_5124</f>
        <v>0</v>
      </c>
      <c r="E10" s="41">
        <f t="shared" si="0"/>
        <v>0</v>
      </c>
      <c r="F10" s="2"/>
    </row>
    <row r="11" spans="1:9" ht="14" x14ac:dyDescent="0.3">
      <c r="A11" s="13">
        <v>5145</v>
      </c>
      <c r="B11" s="21" t="str">
        <f>TITLE_5145</f>
        <v>DUE TO DECEASED EMPLOYEES' ESTATES</v>
      </c>
      <c r="C11" s="41">
        <v>0</v>
      </c>
      <c r="D11" s="41">
        <f>GL_5145</f>
        <v>0</v>
      </c>
      <c r="E11" s="41">
        <f t="shared" si="0"/>
        <v>0</v>
      </c>
      <c r="F11" s="2"/>
    </row>
    <row r="12" spans="1:9" ht="14" x14ac:dyDescent="0.3">
      <c r="A12" s="13">
        <v>5180</v>
      </c>
      <c r="B12" s="21" t="str">
        <f>TITLE_5180</f>
        <v>PAID FAMILY AND MEDICAL LEAVE DEDUCTIONS PAYABLE</v>
      </c>
      <c r="C12" s="41">
        <v>0</v>
      </c>
      <c r="D12" s="41">
        <f>GL_5180</f>
        <v>0</v>
      </c>
      <c r="E12" s="41">
        <f t="shared" si="0"/>
        <v>0</v>
      </c>
      <c r="F12" s="2"/>
    </row>
    <row r="13" spans="1:9" ht="14" x14ac:dyDescent="0.3">
      <c r="A13" s="11">
        <v>5181</v>
      </c>
      <c r="B13" s="20" t="str">
        <f>TITLE_5181</f>
        <v>EMPLOYEE INSURANCE DEDUCTIONS PAYABLE</v>
      </c>
      <c r="C13" s="41">
        <v>0</v>
      </c>
      <c r="D13" s="41">
        <f>GL_5181</f>
        <v>0</v>
      </c>
      <c r="E13" s="41">
        <f t="shared" si="0"/>
        <v>0</v>
      </c>
      <c r="F13" s="12"/>
    </row>
    <row r="14" spans="1:9" ht="14" x14ac:dyDescent="0.3">
      <c r="A14" s="11">
        <v>5183</v>
      </c>
      <c r="B14" s="20" t="s">
        <v>344</v>
      </c>
      <c r="C14" s="41">
        <v>0</v>
      </c>
      <c r="D14" s="41">
        <f>GL_5183</f>
        <v>0</v>
      </c>
      <c r="E14" s="41">
        <f t="shared" si="0"/>
        <v>0</v>
      </c>
      <c r="F14" s="12"/>
    </row>
    <row r="15" spans="1:9" ht="14" x14ac:dyDescent="0.3">
      <c r="A15" s="11">
        <v>5187</v>
      </c>
      <c r="B15" s="20" t="str">
        <f>TITLE_5187</f>
        <v>INDUSTRIAL INS. AND MEDICAL AID DEDUCTIONS PAYABLE</v>
      </c>
      <c r="C15" s="41">
        <v>0</v>
      </c>
      <c r="D15" s="41">
        <f>GL_5187</f>
        <v>0</v>
      </c>
      <c r="E15" s="41">
        <f>D15-C15</f>
        <v>0</v>
      </c>
      <c r="F15" s="12"/>
    </row>
    <row r="16" spans="1:9" ht="14" x14ac:dyDescent="0.3">
      <c r="A16" s="11">
        <v>5189</v>
      </c>
      <c r="B16" s="20" t="str">
        <f>TITLE_5189</f>
        <v>GARNISHMENT DEDUCTIONS PAYABLE</v>
      </c>
      <c r="C16" s="41">
        <v>0</v>
      </c>
      <c r="D16" s="41">
        <f>GL_5189</f>
        <v>0</v>
      </c>
      <c r="E16" s="41">
        <f t="shared" si="0"/>
        <v>0</v>
      </c>
      <c r="F16" s="12"/>
    </row>
    <row r="17" spans="1:6" ht="14" x14ac:dyDescent="0.3">
      <c r="A17" s="11">
        <v>5194</v>
      </c>
      <c r="B17" s="20" t="str">
        <f>TITLE_5194</f>
        <v>LIABILITY FOR CANCELLED WARRANTS/CHECKS</v>
      </c>
      <c r="C17" s="41">
        <v>0</v>
      </c>
      <c r="D17" s="41">
        <f>GL_5194</f>
        <v>0</v>
      </c>
      <c r="E17" s="41">
        <f t="shared" si="0"/>
        <v>0</v>
      </c>
      <c r="F17" s="12"/>
    </row>
    <row r="18" spans="1:6" ht="14" x14ac:dyDescent="0.3">
      <c r="A18" s="11">
        <v>5199</v>
      </c>
      <c r="B18" s="20" t="str">
        <f>TITLE_5199</f>
        <v>OTHER SHORT TERM LIABILITIES</v>
      </c>
      <c r="C18" s="41">
        <v>0</v>
      </c>
      <c r="D18" s="41">
        <f>GL_5199</f>
        <v>0</v>
      </c>
      <c r="E18" s="41">
        <f t="shared" si="0"/>
        <v>0</v>
      </c>
      <c r="F18" s="12"/>
    </row>
    <row r="19" spans="1:6" ht="14" x14ac:dyDescent="0.3">
      <c r="A19" s="11"/>
      <c r="B19" s="12"/>
      <c r="C19" s="41"/>
      <c r="D19" s="41"/>
      <c r="E19" s="41"/>
      <c r="F19" s="12"/>
    </row>
    <row r="20" spans="1:6" s="14" customFormat="1" ht="14.5" thickBot="1" x14ac:dyDescent="0.35">
      <c r="A20" s="8"/>
      <c r="B20" s="7" t="s">
        <v>44</v>
      </c>
      <c r="C20" s="48">
        <f>SUM(C8:C18)</f>
        <v>0</v>
      </c>
      <c r="D20" s="48">
        <f>SUM(D8:D18)</f>
        <v>0</v>
      </c>
      <c r="E20" s="48">
        <f>SUM(D20-C20)</f>
        <v>0</v>
      </c>
      <c r="F20" s="7"/>
    </row>
    <row r="21" spans="1:6" s="14" customFormat="1" ht="14.5" thickTop="1" x14ac:dyDescent="0.3">
      <c r="A21" s="8"/>
      <c r="B21" s="7"/>
      <c r="C21" s="44"/>
      <c r="D21" s="44"/>
      <c r="E21" s="44"/>
      <c r="F21" s="7"/>
    </row>
    <row r="22" spans="1:6" s="14" customFormat="1" ht="14" x14ac:dyDescent="0.3">
      <c r="A22" s="8"/>
      <c r="B22" s="7"/>
      <c r="C22" s="46" t="s">
        <v>180</v>
      </c>
      <c r="D22" s="46"/>
      <c r="E22" s="44"/>
      <c r="F22" s="7"/>
    </row>
    <row r="23" spans="1:6" s="14" customFormat="1" ht="14" x14ac:dyDescent="0.3">
      <c r="A23" s="8"/>
      <c r="B23" s="7"/>
      <c r="C23" s="46" t="s">
        <v>4</v>
      </c>
      <c r="D23" s="46"/>
      <c r="E23" s="44"/>
      <c r="F23" s="7"/>
    </row>
    <row r="24" spans="1:6" s="14" customFormat="1" ht="14.5" thickBot="1" x14ac:dyDescent="0.35">
      <c r="A24" s="15" t="s">
        <v>6</v>
      </c>
      <c r="B24" s="16" t="s">
        <v>7</v>
      </c>
      <c r="C24" s="49" t="s">
        <v>8</v>
      </c>
      <c r="D24" s="49"/>
      <c r="E24" s="44"/>
      <c r="F24" s="7"/>
    </row>
    <row r="25" spans="1:6" ht="14" x14ac:dyDescent="0.3">
      <c r="A25" s="13" t="s">
        <v>11</v>
      </c>
      <c r="B25" s="20" t="s">
        <v>12</v>
      </c>
      <c r="C25" s="41">
        <v>0</v>
      </c>
      <c r="D25" s="41"/>
      <c r="E25" s="41"/>
      <c r="F25" s="2"/>
    </row>
    <row r="26" spans="1:6" ht="14" x14ac:dyDescent="0.3">
      <c r="A26" s="17" t="s">
        <v>13</v>
      </c>
      <c r="B26" s="20" t="s">
        <v>14</v>
      </c>
      <c r="C26" s="41">
        <v>0</v>
      </c>
      <c r="D26" s="41"/>
      <c r="E26" s="41"/>
      <c r="F26" s="2"/>
    </row>
    <row r="27" spans="1:6" ht="14" x14ac:dyDescent="0.3">
      <c r="A27" s="17" t="s">
        <v>15</v>
      </c>
      <c r="B27" s="22" t="s">
        <v>16</v>
      </c>
      <c r="C27" s="41">
        <v>0</v>
      </c>
      <c r="D27" s="41"/>
      <c r="E27" s="41"/>
      <c r="F27" s="2"/>
    </row>
    <row r="28" spans="1:6" ht="14" x14ac:dyDescent="0.3">
      <c r="A28" s="13" t="s">
        <v>17</v>
      </c>
      <c r="B28" s="20" t="s">
        <v>18</v>
      </c>
      <c r="C28" s="41">
        <v>0</v>
      </c>
      <c r="D28" s="41"/>
      <c r="E28" s="41"/>
      <c r="F28" s="2"/>
    </row>
    <row r="29" spans="1:6" ht="14" x14ac:dyDescent="0.3">
      <c r="A29" s="17" t="s">
        <v>19</v>
      </c>
      <c r="B29" s="20" t="s">
        <v>20</v>
      </c>
      <c r="C29" s="41">
        <v>0</v>
      </c>
      <c r="D29" s="41"/>
      <c r="E29" s="41"/>
      <c r="F29" s="2"/>
    </row>
    <row r="30" spans="1:6" ht="14" x14ac:dyDescent="0.3">
      <c r="A30" s="17" t="s">
        <v>21</v>
      </c>
      <c r="B30" s="22" t="s">
        <v>22</v>
      </c>
      <c r="C30" s="41">
        <v>0</v>
      </c>
      <c r="D30" s="41"/>
      <c r="E30" s="41"/>
      <c r="F30" s="2"/>
    </row>
    <row r="31" spans="1:6" ht="14" x14ac:dyDescent="0.3">
      <c r="A31" s="13" t="s">
        <v>23</v>
      </c>
      <c r="B31" s="20" t="s">
        <v>24</v>
      </c>
      <c r="C31" s="41">
        <v>0</v>
      </c>
      <c r="D31" s="41"/>
      <c r="E31" s="41"/>
      <c r="F31" s="2"/>
    </row>
    <row r="32" spans="1:6" ht="14" x14ac:dyDescent="0.3">
      <c r="A32" s="17"/>
      <c r="B32" s="12"/>
      <c r="C32" s="41"/>
      <c r="D32" s="41"/>
      <c r="E32" s="41"/>
      <c r="F32" s="2"/>
    </row>
    <row r="33" spans="1:6" ht="14.5" thickBot="1" x14ac:dyDescent="0.35">
      <c r="A33" s="8"/>
      <c r="B33" s="7" t="s">
        <v>46</v>
      </c>
      <c r="C33" s="48">
        <f>SUM(C25:C31)</f>
        <v>0</v>
      </c>
      <c r="D33" s="44"/>
      <c r="E33" s="41"/>
      <c r="F33" s="2"/>
    </row>
    <row r="34" spans="1:6" ht="14.5" thickTop="1" x14ac:dyDescent="0.3">
      <c r="A34" s="8"/>
      <c r="B34" s="7"/>
      <c r="C34" s="44"/>
      <c r="D34" s="44"/>
      <c r="E34" s="41"/>
      <c r="F34" s="2"/>
    </row>
    <row r="35" spans="1:6" ht="14" x14ac:dyDescent="0.3">
      <c r="A35" s="1"/>
      <c r="B35" s="10"/>
      <c r="C35" s="44"/>
      <c r="D35" s="44"/>
      <c r="E35" s="41"/>
      <c r="F35" s="2"/>
    </row>
    <row r="36" spans="1:6" ht="14" x14ac:dyDescent="0.3">
      <c r="A36" s="8"/>
      <c r="B36" s="10" t="s">
        <v>45</v>
      </c>
      <c r="C36" s="44">
        <f>+C20+C33</f>
        <v>0</v>
      </c>
      <c r="D36" s="44"/>
      <c r="E36" s="41"/>
      <c r="F36" s="2"/>
    </row>
    <row r="37" spans="1:6" ht="14" x14ac:dyDescent="0.3">
      <c r="A37" s="18"/>
      <c r="B37" s="2"/>
      <c r="C37" s="41"/>
      <c r="D37" s="41"/>
      <c r="E37" s="41"/>
      <c r="F37" s="2"/>
    </row>
    <row r="38" spans="1:6" ht="14" x14ac:dyDescent="0.3">
      <c r="A38" s="11"/>
      <c r="B38" s="12"/>
      <c r="C38" s="41"/>
      <c r="D38" s="41"/>
      <c r="E38" s="41"/>
      <c r="F38" s="2"/>
    </row>
    <row r="39" spans="1:6" ht="14" x14ac:dyDescent="0.3">
      <c r="A39" s="18"/>
      <c r="B39" s="12"/>
      <c r="C39" s="41"/>
      <c r="D39" s="41"/>
      <c r="E39" s="41"/>
      <c r="F39" s="2"/>
    </row>
    <row r="40" spans="1:6" ht="14" x14ac:dyDescent="0.3">
      <c r="A40" s="18"/>
      <c r="B40" s="2"/>
      <c r="C40" s="41"/>
      <c r="D40" s="41"/>
      <c r="E40" s="41"/>
      <c r="F40" s="2"/>
    </row>
    <row r="41" spans="1:6" ht="14" x14ac:dyDescent="0.3">
      <c r="A41" s="11"/>
      <c r="B41" s="12"/>
      <c r="C41" s="41"/>
      <c r="D41" s="41"/>
      <c r="E41" s="41"/>
      <c r="F41" s="2"/>
    </row>
    <row r="42" spans="1:6" ht="14" x14ac:dyDescent="0.3">
      <c r="A42" s="18"/>
      <c r="B42" s="12"/>
      <c r="C42" s="41"/>
      <c r="D42" s="41"/>
      <c r="E42" s="41"/>
      <c r="F42" s="2"/>
    </row>
    <row r="43" spans="1:6" ht="14" x14ac:dyDescent="0.3">
      <c r="A43" s="11"/>
      <c r="B43" s="2" t="s">
        <v>56</v>
      </c>
      <c r="C43" s="41"/>
      <c r="D43" s="41"/>
      <c r="E43" s="41"/>
      <c r="F43" s="2"/>
    </row>
    <row r="44" spans="1:6" ht="14" x14ac:dyDescent="0.3">
      <c r="A44" s="18"/>
      <c r="B44" s="2"/>
      <c r="C44" s="41"/>
      <c r="D44" s="41"/>
      <c r="E44" s="41"/>
      <c r="F44" s="2"/>
    </row>
    <row r="45" spans="1:6" ht="14" x14ac:dyDescent="0.3">
      <c r="A45" s="18"/>
      <c r="B45" s="2"/>
      <c r="C45" s="41"/>
      <c r="D45" s="41"/>
      <c r="E45" s="41"/>
      <c r="F45" s="2"/>
    </row>
    <row r="46" spans="1:6" ht="14" x14ac:dyDescent="0.3">
      <c r="A46" s="18"/>
      <c r="B46" s="2"/>
      <c r="C46" s="41"/>
      <c r="D46" s="41"/>
      <c r="E46" s="41"/>
      <c r="F46" s="2"/>
    </row>
    <row r="47" spans="1:6" ht="14" x14ac:dyDescent="0.3">
      <c r="A47" s="18"/>
      <c r="B47" s="2"/>
      <c r="C47" s="41"/>
      <c r="D47" s="41"/>
      <c r="E47" s="41"/>
      <c r="F47" s="2"/>
    </row>
    <row r="48" spans="1:6" ht="14" x14ac:dyDescent="0.3">
      <c r="A48" s="18"/>
      <c r="B48" s="2"/>
      <c r="C48" s="41"/>
      <c r="D48" s="41"/>
      <c r="E48" s="41"/>
      <c r="F48" s="2"/>
    </row>
    <row r="49" spans="1:6" ht="14" x14ac:dyDescent="0.3">
      <c r="A49" s="18"/>
      <c r="B49" s="2"/>
      <c r="C49" s="41"/>
      <c r="D49" s="41"/>
      <c r="E49" s="41"/>
      <c r="F49" s="2"/>
    </row>
    <row r="50" spans="1:6" ht="14" x14ac:dyDescent="0.3">
      <c r="A50" s="18"/>
      <c r="B50" s="2"/>
      <c r="C50" s="41"/>
      <c r="D50" s="41"/>
      <c r="E50" s="41"/>
      <c r="F50" s="2"/>
    </row>
  </sheetData>
  <customSheetViews>
    <customSheetView guid="{6288208E-9884-4B0E-8120-5D97E9A2F7E1}" showPageBreaks="1" showGridLines="0" fitToPage="1" printArea="1">
      <pane xSplit="1" ySplit="7" topLeftCell="B8" activePane="bottomRight" state="frozen"/>
      <selection pane="bottomRight" activeCell="B40" sqref="B40"/>
      <pageMargins left="0.25" right="0.25" top="0.41" bottom="0.65" header="0.19" footer="0.36"/>
      <pageSetup scale="73" orientation="portrait" blackAndWhite="1" horizontalDpi="300" verticalDpi="300" r:id="rId1"/>
      <headerFooter alignWithMargins="0">
        <oddHeader>&amp;F</oddHeader>
        <oddFooter>&amp;CPage &amp;P of &amp;N&amp;R&amp;D, &amp;T</oddFooter>
      </headerFooter>
    </customSheetView>
    <customSheetView guid="{767BE687-A102-4BA4-B1EC-017F27F7D629}" showPageBreaks="1" showGridLines="0" fitToPage="1" printArea="1">
      <pane xSplit="1" ySplit="7" topLeftCell="B8" activePane="bottomRight" state="frozen"/>
      <selection pane="bottomRight" activeCell="B40" sqref="B40"/>
      <pageMargins left="0.25" right="0.25" top="0.41" bottom="0.65" header="0.19" footer="0.36"/>
      <pageSetup scale="73" orientation="portrait" blackAndWhite="1" horizontalDpi="300" verticalDpi="300" r:id="rId2"/>
      <headerFooter alignWithMargins="0">
        <oddHeader>&amp;F</oddHeader>
        <oddFooter>&amp;CPage &amp;P of &amp;N&amp;R&amp;D, &amp;T</oddFooter>
      </headerFooter>
    </customSheetView>
    <customSheetView guid="{E74D16E1-C131-4A08-84CD-BEBBD6E38E77}" showGridLines="0" fitToPage="1">
      <pane xSplit="1" ySplit="7" topLeftCell="B8" activePane="bottomRight" state="frozen"/>
      <selection pane="bottomRight" activeCell="B40" sqref="B40"/>
      <pageMargins left="0.25" right="0.25" top="0.41" bottom="0.65" header="0.19" footer="0.36"/>
      <pageSetup scale="68" orientation="portrait" blackAndWhite="1" horizontalDpi="300" verticalDpi="300" r:id="rId3"/>
      <headerFooter alignWithMargins="0">
        <oddHeader>&amp;F</oddHeader>
        <oddFooter>&amp;CPage &amp;P of &amp;N&amp;R&amp;D, &amp;T</oddFooter>
      </headerFooter>
    </customSheetView>
    <customSheetView guid="{7BBACD3F-2A37-480A-8496-757FC6CDAD25}" showGridLines="0" fitToPage="1">
      <pane xSplit="1" ySplit="7" topLeftCell="B8" activePane="bottomRight" state="frozen"/>
      <selection pane="bottomRight" activeCell="B40" sqref="B40"/>
      <pageMargins left="0.25" right="0.25" top="0.41" bottom="0.65" header="0.19" footer="0.36"/>
      <pageSetup scale="68" orientation="portrait" blackAndWhite="1" horizontalDpi="300" verticalDpi="300" r:id="rId4"/>
      <headerFooter alignWithMargins="0">
        <oddHeader>&amp;F</oddHeader>
        <oddFooter>&amp;CPage &amp;P of &amp;N&amp;R&amp;D, &amp;T</oddFooter>
      </headerFooter>
    </customSheetView>
  </customSheetViews>
  <phoneticPr fontId="0" type="noConversion"/>
  <printOptions gridLinesSet="0"/>
  <pageMargins left="0.25" right="0.25" top="0.41" bottom="0.65" header="0.19" footer="0.36"/>
  <pageSetup scale="74" orientation="portrait" r:id="rId5"/>
  <headerFooter alignWithMargins="0">
    <oddFooter>&amp;L&amp;"Arial,Regular"Page &amp;P of &amp;N
&amp;D, &amp;T&amp;R&amp;"Arial,Regular"&amp;Z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O53"/>
  <sheetViews>
    <sheetView workbookViewId="0">
      <pane ySplit="7" topLeftCell="A20" activePane="bottomLeft" state="frozen"/>
      <selection activeCell="B8" sqref="B8"/>
      <selection pane="bottomLeft" activeCell="B8" sqref="B8"/>
    </sheetView>
  </sheetViews>
  <sheetFormatPr defaultColWidth="16.58203125" defaultRowHeight="12.5" x14ac:dyDescent="0.25"/>
  <cols>
    <col min="1" max="1" width="12" style="28" customWidth="1"/>
    <col min="2" max="2" width="10" style="51" customWidth="1"/>
    <col min="3" max="3" width="10.83203125" style="51" bestFit="1" customWidth="1"/>
    <col min="4" max="9" width="11.83203125" style="51" customWidth="1"/>
    <col min="10" max="10" width="61.75" style="28" customWidth="1"/>
    <col min="11" max="11" width="25.58203125" style="28" customWidth="1"/>
    <col min="12" max="13" width="11.58203125" style="28" customWidth="1"/>
    <col min="14" max="16384" width="16.58203125" style="28"/>
  </cols>
  <sheetData>
    <row r="1" spans="1:15" ht="13" x14ac:dyDescent="0.3">
      <c r="A1" s="34" t="str">
        <f>TITLE</f>
        <v>AGENCY NAME</v>
      </c>
      <c r="J1" s="22"/>
      <c r="K1" s="22"/>
      <c r="O1" s="27"/>
    </row>
    <row r="2" spans="1:15" ht="13" x14ac:dyDescent="0.3">
      <c r="A2" s="34" t="str">
        <f>RECONCILIATION!A2</f>
        <v>FISCAL OFFICE</v>
      </c>
      <c r="J2" s="22"/>
      <c r="K2" s="22"/>
      <c r="N2" s="27"/>
      <c r="O2" s="27"/>
    </row>
    <row r="3" spans="1:15" ht="13" x14ac:dyDescent="0.3">
      <c r="A3" s="34" t="str">
        <f>RECONCILIATION!A3</f>
        <v>ACCOUNT 035 RECONCILIATION</v>
      </c>
      <c r="F3" s="55" t="s">
        <v>38</v>
      </c>
      <c r="J3" s="35"/>
      <c r="K3" s="22"/>
    </row>
    <row r="4" spans="1:15" ht="14.5" thickBot="1" x14ac:dyDescent="0.35">
      <c r="A4" s="34" t="str">
        <f>RECONCILIATION!A4</f>
        <v>xx-xx BIENNIUM, FM xx, (Mo/Yr)</v>
      </c>
      <c r="B4" s="43"/>
      <c r="C4" s="56"/>
      <c r="D4" s="56"/>
      <c r="E4" s="56"/>
      <c r="F4" s="57" t="s">
        <v>39</v>
      </c>
      <c r="G4" s="56"/>
      <c r="H4" s="56"/>
      <c r="I4" s="56"/>
      <c r="J4" s="32"/>
      <c r="K4" s="22"/>
      <c r="O4" s="27"/>
    </row>
    <row r="5" spans="1:15" ht="13" x14ac:dyDescent="0.3">
      <c r="A5" s="76"/>
      <c r="B5" s="77"/>
      <c r="C5" s="77"/>
      <c r="D5" s="77"/>
      <c r="E5" s="77"/>
      <c r="F5" s="77"/>
      <c r="G5" s="77"/>
      <c r="H5" s="86"/>
      <c r="I5" s="219" t="s">
        <v>55</v>
      </c>
      <c r="J5" s="76"/>
      <c r="K5" s="22"/>
    </row>
    <row r="6" spans="1:15" ht="13" x14ac:dyDescent="0.3">
      <c r="A6" s="78"/>
      <c r="B6" s="79"/>
      <c r="C6" s="80"/>
      <c r="D6" s="80"/>
      <c r="E6" s="80"/>
      <c r="F6" s="80"/>
      <c r="G6" s="80"/>
      <c r="H6" s="220" t="s">
        <v>47</v>
      </c>
      <c r="I6" s="220" t="s">
        <v>271</v>
      </c>
      <c r="J6" s="81"/>
      <c r="K6" s="22"/>
    </row>
    <row r="7" spans="1:15" s="37" customFormat="1" ht="13.5" thickBot="1" x14ac:dyDescent="0.35">
      <c r="A7" s="82" t="s">
        <v>47</v>
      </c>
      <c r="B7" s="83" t="s">
        <v>48</v>
      </c>
      <c r="C7" s="83" t="s">
        <v>49</v>
      </c>
      <c r="D7" s="83" t="s">
        <v>50</v>
      </c>
      <c r="E7" s="83" t="s">
        <v>51</v>
      </c>
      <c r="F7" s="83" t="s">
        <v>52</v>
      </c>
      <c r="G7" s="83" t="s">
        <v>53</v>
      </c>
      <c r="H7" s="83" t="s">
        <v>54</v>
      </c>
      <c r="I7" s="83" t="s">
        <v>272</v>
      </c>
      <c r="J7" s="84" t="s">
        <v>10</v>
      </c>
      <c r="K7" s="36"/>
    </row>
    <row r="8" spans="1:15" x14ac:dyDescent="0.25">
      <c r="A8" s="94"/>
      <c r="B8" s="72"/>
      <c r="C8" s="72"/>
      <c r="D8" s="72"/>
      <c r="E8" s="72"/>
      <c r="F8" s="72"/>
      <c r="G8" s="72"/>
      <c r="H8" s="74">
        <f>B8+C8+D8+E8+F8+G8</f>
        <v>0</v>
      </c>
      <c r="I8" s="74">
        <f>H8</f>
        <v>0</v>
      </c>
      <c r="J8" s="73"/>
      <c r="K8" s="20"/>
    </row>
    <row r="9" spans="1:15" x14ac:dyDescent="0.25">
      <c r="A9" s="95"/>
      <c r="B9" s="69"/>
      <c r="C9" s="69"/>
      <c r="D9" s="69"/>
      <c r="E9" s="69"/>
      <c r="F9" s="69"/>
      <c r="G9" s="69"/>
      <c r="H9" s="62">
        <f t="shared" ref="H9:H19" si="0">B9+C9+D9+E9+F9+G9</f>
        <v>0</v>
      </c>
      <c r="I9" s="62">
        <f>I8+H9</f>
        <v>0</v>
      </c>
      <c r="J9" s="61"/>
      <c r="K9" s="20"/>
    </row>
    <row r="10" spans="1:15" x14ac:dyDescent="0.25">
      <c r="A10" s="95"/>
      <c r="B10" s="69"/>
      <c r="C10" s="69"/>
      <c r="D10" s="69"/>
      <c r="E10" s="69"/>
      <c r="F10" s="69"/>
      <c r="G10" s="69"/>
      <c r="H10" s="62">
        <f t="shared" si="0"/>
        <v>0</v>
      </c>
      <c r="I10" s="62">
        <f t="shared" ref="I10:I19" si="1">I9+H10</f>
        <v>0</v>
      </c>
      <c r="J10" s="61"/>
      <c r="K10" s="20"/>
    </row>
    <row r="11" spans="1:15" x14ac:dyDescent="0.25">
      <c r="A11" s="95"/>
      <c r="B11" s="69"/>
      <c r="C11" s="69"/>
      <c r="D11" s="69"/>
      <c r="E11" s="69"/>
      <c r="F11" s="69"/>
      <c r="G11" s="69"/>
      <c r="H11" s="62">
        <f t="shared" si="0"/>
        <v>0</v>
      </c>
      <c r="I11" s="62">
        <f t="shared" si="1"/>
        <v>0</v>
      </c>
      <c r="J11" s="61"/>
      <c r="K11" s="20"/>
    </row>
    <row r="12" spans="1:15" x14ac:dyDescent="0.25">
      <c r="A12" s="95"/>
      <c r="B12" s="69"/>
      <c r="C12" s="69"/>
      <c r="D12" s="69"/>
      <c r="E12" s="69"/>
      <c r="F12" s="69"/>
      <c r="G12" s="69"/>
      <c r="H12" s="62">
        <f t="shared" si="0"/>
        <v>0</v>
      </c>
      <c r="I12" s="62">
        <f t="shared" si="1"/>
        <v>0</v>
      </c>
      <c r="J12" s="61"/>
      <c r="K12" s="20"/>
    </row>
    <row r="13" spans="1:15" x14ac:dyDescent="0.25">
      <c r="A13" s="95"/>
      <c r="B13" s="69"/>
      <c r="C13" s="69"/>
      <c r="D13" s="69"/>
      <c r="E13" s="69"/>
      <c r="F13" s="69"/>
      <c r="G13" s="69"/>
      <c r="H13" s="62">
        <f t="shared" si="0"/>
        <v>0</v>
      </c>
      <c r="I13" s="62">
        <f t="shared" si="1"/>
        <v>0</v>
      </c>
      <c r="J13" s="61"/>
      <c r="K13" s="20"/>
    </row>
    <row r="14" spans="1:15" x14ac:dyDescent="0.25">
      <c r="A14" s="95"/>
      <c r="B14" s="69"/>
      <c r="C14" s="69"/>
      <c r="D14" s="69"/>
      <c r="E14" s="69"/>
      <c r="F14" s="69"/>
      <c r="G14" s="69"/>
      <c r="H14" s="62">
        <f t="shared" si="0"/>
        <v>0</v>
      </c>
      <c r="I14" s="62">
        <f>I13+H14</f>
        <v>0</v>
      </c>
      <c r="J14" s="61"/>
      <c r="K14" s="20"/>
    </row>
    <row r="15" spans="1:15" x14ac:dyDescent="0.25">
      <c r="A15" s="95"/>
      <c r="B15" s="69"/>
      <c r="C15" s="69"/>
      <c r="D15" s="69"/>
      <c r="E15" s="69"/>
      <c r="F15" s="69"/>
      <c r="G15" s="69"/>
      <c r="H15" s="62">
        <f t="shared" si="0"/>
        <v>0</v>
      </c>
      <c r="I15" s="62">
        <f>I14+H15</f>
        <v>0</v>
      </c>
      <c r="J15" s="61"/>
      <c r="K15" s="20"/>
    </row>
    <row r="16" spans="1:15" x14ac:dyDescent="0.25">
      <c r="A16" s="95"/>
      <c r="B16" s="69"/>
      <c r="C16" s="69"/>
      <c r="D16" s="69"/>
      <c r="E16" s="69"/>
      <c r="F16" s="69"/>
      <c r="G16" s="69"/>
      <c r="H16" s="62">
        <f t="shared" si="0"/>
        <v>0</v>
      </c>
      <c r="I16" s="62">
        <f t="shared" si="1"/>
        <v>0</v>
      </c>
      <c r="J16" s="61"/>
      <c r="K16" s="20"/>
    </row>
    <row r="17" spans="1:11" x14ac:dyDescent="0.25">
      <c r="A17" s="95"/>
      <c r="B17" s="69"/>
      <c r="C17" s="69"/>
      <c r="D17" s="69"/>
      <c r="E17" s="69"/>
      <c r="F17" s="69"/>
      <c r="G17" s="69"/>
      <c r="H17" s="62">
        <f t="shared" si="0"/>
        <v>0</v>
      </c>
      <c r="I17" s="62">
        <f t="shared" si="1"/>
        <v>0</v>
      </c>
      <c r="J17" s="61"/>
      <c r="K17" s="20"/>
    </row>
    <row r="18" spans="1:11" x14ac:dyDescent="0.25">
      <c r="A18" s="95"/>
      <c r="B18" s="69"/>
      <c r="C18" s="69"/>
      <c r="D18" s="69"/>
      <c r="E18" s="69"/>
      <c r="F18" s="69"/>
      <c r="G18" s="69"/>
      <c r="H18" s="62">
        <f t="shared" si="0"/>
        <v>0</v>
      </c>
      <c r="I18" s="62">
        <f t="shared" si="1"/>
        <v>0</v>
      </c>
      <c r="J18" s="61"/>
      <c r="K18" s="20"/>
    </row>
    <row r="19" spans="1:11" x14ac:dyDescent="0.25">
      <c r="A19" s="95"/>
      <c r="B19" s="69"/>
      <c r="C19" s="69"/>
      <c r="D19" s="69"/>
      <c r="E19" s="69"/>
      <c r="F19" s="69"/>
      <c r="G19" s="69"/>
      <c r="H19" s="62">
        <f t="shared" si="0"/>
        <v>0</v>
      </c>
      <c r="I19" s="62">
        <f t="shared" si="1"/>
        <v>0</v>
      </c>
      <c r="J19" s="61"/>
      <c r="K19" s="20"/>
    </row>
    <row r="20" spans="1:11" x14ac:dyDescent="0.25">
      <c r="A20" s="221"/>
      <c r="B20" s="222"/>
      <c r="C20" s="222"/>
      <c r="D20" s="222"/>
      <c r="E20" s="222"/>
      <c r="F20" s="222"/>
      <c r="G20" s="222"/>
      <c r="H20" s="223"/>
      <c r="I20" s="223"/>
      <c r="J20" s="224"/>
      <c r="K20" s="20"/>
    </row>
    <row r="21" spans="1:11" ht="13.5" thickBot="1" x14ac:dyDescent="0.35">
      <c r="A21" s="31"/>
      <c r="B21" s="54"/>
      <c r="C21" s="54"/>
      <c r="D21" s="54"/>
      <c r="E21" s="54"/>
      <c r="F21" s="54"/>
      <c r="G21" s="54" t="s">
        <v>29</v>
      </c>
      <c r="I21" s="59">
        <f>I19</f>
        <v>0</v>
      </c>
    </row>
    <row r="22" spans="1:11" ht="13" thickTop="1" x14ac:dyDescent="0.25">
      <c r="A22" s="22"/>
      <c r="B22" s="50"/>
      <c r="C22" s="50"/>
      <c r="D22" s="50"/>
      <c r="E22" s="50"/>
      <c r="F22" s="50"/>
      <c r="G22" s="50"/>
      <c r="H22" s="50"/>
    </row>
    <row r="23" spans="1:11" ht="13" x14ac:dyDescent="0.3">
      <c r="A23" s="22"/>
      <c r="B23" s="50"/>
      <c r="C23" s="50"/>
      <c r="D23" s="50"/>
      <c r="E23" s="50"/>
      <c r="F23" s="50"/>
      <c r="G23" s="55" t="str">
        <f>BALANCE</f>
        <v>Amt per Reconciliation Tab</v>
      </c>
      <c r="I23" s="54">
        <f>REP_5189</f>
        <v>0</v>
      </c>
    </row>
    <row r="24" spans="1:11" x14ac:dyDescent="0.25">
      <c r="A24" s="22"/>
      <c r="B24" s="50"/>
      <c r="C24" s="50"/>
      <c r="D24" s="50"/>
      <c r="E24" s="50"/>
      <c r="F24" s="50"/>
      <c r="G24" s="50"/>
      <c r="H24" s="50"/>
    </row>
    <row r="25" spans="1:11" ht="13.5" thickBot="1" x14ac:dyDescent="0.35">
      <c r="G25" s="55" t="str">
        <f>DIFFERENCE</f>
        <v>Difference S/B ZERO</v>
      </c>
      <c r="I25" s="53">
        <f>+I21-I23</f>
        <v>0</v>
      </c>
    </row>
    <row r="26" spans="1:11" ht="13" thickTop="1" x14ac:dyDescent="0.25"/>
    <row r="27" spans="1:11" ht="14" x14ac:dyDescent="0.3">
      <c r="A27" s="7" t="s">
        <v>59</v>
      </c>
      <c r="B27" s="44"/>
      <c r="C27" s="41"/>
      <c r="D27" s="42"/>
      <c r="E27" s="42"/>
      <c r="F27" s="58"/>
      <c r="G27" s="58"/>
      <c r="H27" s="58"/>
      <c r="I27" s="58"/>
    </row>
    <row r="28" spans="1:11" x14ac:dyDescent="0.25">
      <c r="A28" s="235" t="s">
        <v>292</v>
      </c>
      <c r="B28" s="237" t="s">
        <v>115</v>
      </c>
      <c r="C28" s="233"/>
      <c r="D28" s="233"/>
      <c r="E28" s="233"/>
      <c r="F28" s="50"/>
      <c r="G28" s="50"/>
      <c r="H28" s="50"/>
      <c r="I28" s="50"/>
    </row>
    <row r="29" spans="1:11" x14ac:dyDescent="0.25">
      <c r="A29" s="235" t="s">
        <v>292</v>
      </c>
      <c r="B29" s="236" t="s">
        <v>293</v>
      </c>
      <c r="C29" s="233"/>
      <c r="D29" s="233"/>
      <c r="E29" s="233"/>
      <c r="F29" s="50"/>
      <c r="G29" s="50"/>
      <c r="H29" s="50"/>
      <c r="I29" s="50"/>
    </row>
    <row r="30" spans="1:11" x14ac:dyDescent="0.25">
      <c r="A30" s="235" t="s">
        <v>292</v>
      </c>
      <c r="B30" s="237" t="s">
        <v>330</v>
      </c>
      <c r="C30" s="233"/>
      <c r="D30" s="233"/>
      <c r="E30" s="233"/>
      <c r="F30" s="50"/>
      <c r="G30" s="50"/>
      <c r="H30" s="50"/>
      <c r="I30" s="50"/>
    </row>
    <row r="31" spans="1:11" x14ac:dyDescent="0.25">
      <c r="A31" s="235" t="s">
        <v>292</v>
      </c>
      <c r="B31" s="236" t="s">
        <v>270</v>
      </c>
      <c r="C31" s="233"/>
      <c r="D31" s="233"/>
      <c r="E31" s="233"/>
      <c r="F31" s="50"/>
      <c r="G31" s="50"/>
      <c r="H31" s="50"/>
      <c r="I31" s="50"/>
    </row>
    <row r="32" spans="1:11" x14ac:dyDescent="0.25">
      <c r="A32" s="235" t="s">
        <v>292</v>
      </c>
      <c r="B32" s="236" t="s">
        <v>181</v>
      </c>
      <c r="C32" s="233"/>
      <c r="D32" s="233"/>
      <c r="E32" s="233"/>
      <c r="F32" s="50"/>
      <c r="G32" s="50"/>
      <c r="H32" s="50"/>
      <c r="I32" s="50"/>
    </row>
    <row r="33" spans="1:9" x14ac:dyDescent="0.25">
      <c r="A33" s="22"/>
      <c r="B33" s="237"/>
      <c r="C33" s="50"/>
      <c r="D33" s="50"/>
      <c r="E33" s="50"/>
      <c r="F33" s="50"/>
      <c r="G33" s="50"/>
      <c r="H33" s="50"/>
      <c r="I33" s="50"/>
    </row>
    <row r="34" spans="1:9" ht="14" x14ac:dyDescent="0.3">
      <c r="A34" s="7" t="s">
        <v>60</v>
      </c>
      <c r="B34" s="50"/>
      <c r="C34" s="50"/>
      <c r="D34" s="50"/>
      <c r="E34" s="50"/>
      <c r="F34" s="50"/>
      <c r="G34" s="50"/>
      <c r="H34" s="50"/>
      <c r="I34" s="58"/>
    </row>
    <row r="35" spans="1:9" ht="37.5" customHeight="1" x14ac:dyDescent="0.25">
      <c r="A35" s="235" t="s">
        <v>292</v>
      </c>
      <c r="B35" s="268" t="s">
        <v>137</v>
      </c>
      <c r="C35" s="268"/>
      <c r="D35" s="268"/>
      <c r="E35" s="268"/>
      <c r="F35" s="268"/>
      <c r="G35" s="268"/>
      <c r="H35" s="268"/>
      <c r="I35" s="50"/>
    </row>
    <row r="36" spans="1:9" x14ac:dyDescent="0.25">
      <c r="A36" s="22"/>
      <c r="B36" s="50"/>
      <c r="C36" s="50"/>
      <c r="D36" s="50"/>
      <c r="E36" s="50"/>
      <c r="F36" s="50"/>
      <c r="G36" s="50"/>
      <c r="H36" s="50"/>
      <c r="I36" s="50"/>
    </row>
    <row r="37" spans="1:9" ht="14" x14ac:dyDescent="0.3">
      <c r="A37" s="7" t="s">
        <v>65</v>
      </c>
      <c r="B37" s="50"/>
      <c r="C37" s="50"/>
      <c r="D37" s="50"/>
      <c r="E37" s="50"/>
      <c r="F37" s="50"/>
      <c r="G37" s="50"/>
      <c r="H37" s="50"/>
      <c r="I37" s="50"/>
    </row>
    <row r="38" spans="1:9" x14ac:dyDescent="0.25">
      <c r="A38" s="22" t="s">
        <v>84</v>
      </c>
      <c r="B38" s="50"/>
      <c r="C38" s="50"/>
      <c r="D38" s="50"/>
      <c r="E38" s="50"/>
      <c r="F38" s="50"/>
      <c r="G38" s="50"/>
      <c r="H38" s="50"/>
      <c r="I38" s="50"/>
    </row>
    <row r="39" spans="1:9" x14ac:dyDescent="0.25">
      <c r="A39" s="22"/>
      <c r="B39" s="50" t="s">
        <v>112</v>
      </c>
      <c r="C39" s="50" t="s">
        <v>116</v>
      </c>
      <c r="D39" s="50" t="s">
        <v>117</v>
      </c>
      <c r="E39" s="50"/>
      <c r="F39" s="50"/>
      <c r="G39" s="50"/>
      <c r="H39" s="50"/>
      <c r="I39" s="50"/>
    </row>
    <row r="40" spans="1:9" x14ac:dyDescent="0.25">
      <c r="A40" s="22" t="s">
        <v>88</v>
      </c>
      <c r="B40" s="50"/>
      <c r="C40" s="50"/>
      <c r="D40" s="50"/>
      <c r="E40" s="50"/>
      <c r="F40" s="50"/>
      <c r="G40" s="50"/>
      <c r="H40" s="50"/>
      <c r="I40" s="50"/>
    </row>
    <row r="41" spans="1:9" x14ac:dyDescent="0.25">
      <c r="A41" s="22"/>
      <c r="B41" s="247" t="s">
        <v>269</v>
      </c>
      <c r="C41" s="50" t="s">
        <v>184</v>
      </c>
      <c r="D41" s="50" t="s">
        <v>102</v>
      </c>
      <c r="E41" s="50"/>
      <c r="F41" s="50"/>
      <c r="G41" s="50"/>
      <c r="H41" s="50"/>
      <c r="I41" s="50"/>
    </row>
    <row r="42" spans="1:9" x14ac:dyDescent="0.25">
      <c r="A42" s="22"/>
      <c r="B42" s="50"/>
      <c r="C42" s="50"/>
      <c r="D42" s="50"/>
      <c r="E42" s="50"/>
      <c r="F42" s="50"/>
      <c r="G42" s="50"/>
      <c r="H42" s="50"/>
      <c r="I42" s="50"/>
    </row>
    <row r="43" spans="1:9" x14ac:dyDescent="0.25">
      <c r="A43" s="22"/>
      <c r="B43" s="21" t="s">
        <v>148</v>
      </c>
      <c r="C43" s="22" t="s">
        <v>122</v>
      </c>
      <c r="D43" s="50" t="s">
        <v>289</v>
      </c>
      <c r="E43" s="22"/>
      <c r="F43" s="50"/>
      <c r="G43" s="50"/>
      <c r="H43" s="50"/>
      <c r="I43" s="50"/>
    </row>
    <row r="44" spans="1:9" x14ac:dyDescent="0.25">
      <c r="A44" s="22"/>
      <c r="B44" s="21" t="s">
        <v>149</v>
      </c>
      <c r="C44" s="22" t="s">
        <v>169</v>
      </c>
      <c r="D44" s="50" t="s">
        <v>289</v>
      </c>
      <c r="E44" s="22"/>
      <c r="F44" s="50"/>
      <c r="G44" s="50"/>
      <c r="H44" s="50"/>
      <c r="I44" s="50"/>
    </row>
    <row r="45" spans="1:9" x14ac:dyDescent="0.25">
      <c r="A45" s="22"/>
      <c r="B45" s="21" t="s">
        <v>150</v>
      </c>
      <c r="C45" s="21" t="s">
        <v>89</v>
      </c>
      <c r="D45" s="50" t="s">
        <v>288</v>
      </c>
      <c r="E45" s="22"/>
      <c r="F45" s="50"/>
      <c r="G45" s="50"/>
      <c r="H45" s="50"/>
      <c r="I45" s="50"/>
    </row>
    <row r="46" spans="1:9" x14ac:dyDescent="0.25">
      <c r="A46" s="22"/>
      <c r="B46" s="21" t="s">
        <v>152</v>
      </c>
      <c r="C46" s="21" t="s">
        <v>90</v>
      </c>
      <c r="D46" s="50" t="s">
        <v>288</v>
      </c>
      <c r="E46" s="22"/>
      <c r="F46" s="50"/>
      <c r="G46" s="50"/>
      <c r="H46" s="50"/>
      <c r="I46" s="50"/>
    </row>
    <row r="47" spans="1:9" x14ac:dyDescent="0.25">
      <c r="A47" s="22"/>
      <c r="B47" s="231" t="s">
        <v>175</v>
      </c>
      <c r="C47" s="230" t="s">
        <v>89</v>
      </c>
      <c r="D47" s="50" t="s">
        <v>177</v>
      </c>
      <c r="E47" s="22"/>
      <c r="F47" s="50"/>
      <c r="G47" s="50"/>
      <c r="H47" s="50"/>
      <c r="I47" s="50"/>
    </row>
    <row r="48" spans="1:9" x14ac:dyDescent="0.25">
      <c r="A48" s="22"/>
      <c r="B48" s="231" t="s">
        <v>176</v>
      </c>
      <c r="C48" s="230" t="s">
        <v>90</v>
      </c>
      <c r="D48" s="50" t="s">
        <v>287</v>
      </c>
      <c r="E48" s="22"/>
      <c r="F48" s="50"/>
      <c r="G48" s="50"/>
      <c r="H48" s="50"/>
      <c r="I48" s="50"/>
    </row>
    <row r="49" spans="1:9" x14ac:dyDescent="0.25">
      <c r="A49" s="22"/>
      <c r="B49" s="21" t="s">
        <v>173</v>
      </c>
      <c r="C49" s="22" t="s">
        <v>122</v>
      </c>
      <c r="D49" s="50" t="s">
        <v>307</v>
      </c>
      <c r="E49" s="22"/>
      <c r="F49" s="50"/>
      <c r="G49" s="50"/>
      <c r="H49" s="50"/>
      <c r="I49" s="50"/>
    </row>
    <row r="50" spans="1:9" x14ac:dyDescent="0.25">
      <c r="A50" s="22"/>
      <c r="B50" s="21" t="s">
        <v>112</v>
      </c>
      <c r="C50" s="21" t="s">
        <v>116</v>
      </c>
      <c r="D50" s="50" t="s">
        <v>308</v>
      </c>
      <c r="E50" s="22"/>
      <c r="F50" s="50"/>
      <c r="G50" s="50"/>
      <c r="H50" s="50"/>
      <c r="I50" s="50"/>
    </row>
    <row r="51" spans="1:9" x14ac:dyDescent="0.25">
      <c r="A51" s="22"/>
      <c r="B51" s="21"/>
      <c r="C51" s="22"/>
      <c r="D51" s="50"/>
      <c r="E51" s="22"/>
      <c r="F51" s="50"/>
      <c r="G51" s="50"/>
      <c r="H51" s="50"/>
      <c r="I51" s="50"/>
    </row>
    <row r="52" spans="1:9" x14ac:dyDescent="0.25">
      <c r="A52" s="22"/>
      <c r="B52" s="21" t="s">
        <v>80</v>
      </c>
      <c r="C52" s="22" t="s">
        <v>123</v>
      </c>
      <c r="D52" s="50" t="s">
        <v>309</v>
      </c>
      <c r="E52" s="22"/>
      <c r="F52" s="50"/>
      <c r="G52" s="50"/>
      <c r="H52" s="50"/>
      <c r="I52" s="50"/>
    </row>
    <row r="53" spans="1:9" x14ac:dyDescent="0.25">
      <c r="A53" s="22"/>
      <c r="B53" s="21" t="s">
        <v>81</v>
      </c>
      <c r="C53" s="22" t="s">
        <v>124</v>
      </c>
      <c r="D53" s="50" t="s">
        <v>310</v>
      </c>
      <c r="E53" s="22"/>
      <c r="F53" s="50"/>
      <c r="G53" s="50"/>
      <c r="H53" s="50"/>
      <c r="I53" s="50"/>
    </row>
  </sheetData>
  <customSheetViews>
    <customSheetView guid="{6288208E-9884-4B0E-8120-5D97E9A2F7E1}" fitToPage="1">
      <pane xSplit="1" ySplit="7" topLeftCell="B8" activePane="bottomRight" state="frozen"/>
      <selection pane="bottomRight" activeCell="E35" sqref="E35"/>
      <pageMargins left="0.2" right="0.19" top="1" bottom="1" header="0.5" footer="0.5"/>
      <printOptions horizontalCentered="1"/>
      <pageSetup scale="62" orientation="landscape" r:id="rId1"/>
      <headerFooter alignWithMargins="0">
        <oddHeader>&amp;F</oddHeader>
        <oddFooter>Page &amp;P of &amp;N</oddFooter>
      </headerFooter>
    </customSheetView>
    <customSheetView guid="{767BE687-A102-4BA4-B1EC-017F27F7D629}" fitToPage="1">
      <pane xSplit="1" ySplit="7" topLeftCell="B8" activePane="bottomRight" state="frozen"/>
      <selection pane="bottomRight" activeCell="E35" sqref="E35"/>
      <pageMargins left="0.2" right="0.19" top="1" bottom="1" header="0.5" footer="0.5"/>
      <printOptions horizontalCentered="1"/>
      <pageSetup scale="62" orientation="landscape" r:id="rId2"/>
      <headerFooter alignWithMargins="0">
        <oddHeader>&amp;F</oddHeader>
        <oddFooter>Page &amp;P of &amp;N</oddFooter>
      </headerFooter>
    </customSheetView>
    <customSheetView guid="{E74D16E1-C131-4A08-84CD-BEBBD6E38E77}" fitToPage="1">
      <pane xSplit="1" ySplit="7" topLeftCell="B8" activePane="bottomRight" state="frozen"/>
      <selection pane="bottomRight" activeCell="E35" sqref="E35"/>
      <pageMargins left="0.2" right="0.19" top="1" bottom="1" header="0.5" footer="0.5"/>
      <printOptions horizontalCentered="1"/>
      <pageSetup scale="62" orientation="landscape" r:id="rId3"/>
      <headerFooter alignWithMargins="0">
        <oddHeader>&amp;F</oddHeader>
        <oddFooter>Page &amp;P of &amp;N</oddFooter>
      </headerFooter>
    </customSheetView>
    <customSheetView guid="{7BBACD3F-2A37-480A-8496-757FC6CDAD25}" fitToPage="1">
      <pane xSplit="1" ySplit="7" topLeftCell="B8" activePane="bottomRight" state="frozen"/>
      <selection pane="bottomRight" activeCell="E35" sqref="E35"/>
      <pageMargins left="0.2" right="0.19" top="1" bottom="1" header="0.5" footer="0.5"/>
      <printOptions horizontalCentered="1"/>
      <pageSetup scale="62" orientation="landscape" r:id="rId4"/>
      <headerFooter alignWithMargins="0">
        <oddHeader>&amp;F</oddHeader>
        <oddFooter>Page &amp;P of &amp;N</oddFooter>
      </headerFooter>
    </customSheetView>
  </customSheetViews>
  <mergeCells count="1">
    <mergeCell ref="B35:H35"/>
  </mergeCells>
  <phoneticPr fontId="0" type="noConversion"/>
  <pageMargins left="0.25" right="0.25" top="0.41" bottom="0.65" header="0.19" footer="0.36"/>
  <pageSetup scale="62" orientation="portrait" r:id="rId5"/>
  <headerFooter alignWithMargins="0">
    <oddFooter>&amp;L&amp;"Arial,Regular"Page &amp;P of &amp;N
&amp;D, &amp;T&amp;R&amp;"Arial,Regular"&amp;Z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H60"/>
  <sheetViews>
    <sheetView workbookViewId="0">
      <pane ySplit="6" topLeftCell="A28" activePane="bottomLeft" state="frozen"/>
      <selection activeCell="B8" sqref="B8"/>
      <selection pane="bottomLeft" activeCell="B53" sqref="B53"/>
    </sheetView>
  </sheetViews>
  <sheetFormatPr defaultColWidth="9.58203125" defaultRowHeight="12.5" x14ac:dyDescent="0.25"/>
  <cols>
    <col min="1" max="1" width="4.58203125" style="28" customWidth="1"/>
    <col min="2" max="2" width="5.08203125" style="28" customWidth="1"/>
    <col min="3" max="3" width="14.33203125" style="28" customWidth="1"/>
    <col min="4" max="4" width="11.75" style="51" customWidth="1"/>
    <col min="5" max="5" width="57.33203125" style="28" customWidth="1"/>
    <col min="6" max="9" width="9.58203125" style="28"/>
    <col min="10" max="11" width="11.58203125" style="28" customWidth="1"/>
    <col min="12" max="16384" width="9.58203125" style="28"/>
  </cols>
  <sheetData>
    <row r="1" spans="1:8" ht="13" x14ac:dyDescent="0.3">
      <c r="A1" s="23" t="str">
        <f>TITLE</f>
        <v>AGENCY NAME</v>
      </c>
      <c r="B1" s="22"/>
      <c r="C1" s="22"/>
      <c r="D1" s="50"/>
      <c r="E1" s="22"/>
      <c r="F1" s="27" t="s">
        <v>0</v>
      </c>
      <c r="G1" s="27" t="s">
        <v>0</v>
      </c>
      <c r="H1" s="27" t="s">
        <v>0</v>
      </c>
    </row>
    <row r="2" spans="1:8" ht="13" x14ac:dyDescent="0.3">
      <c r="A2" s="34" t="str">
        <f>RECONCILIATION!A2</f>
        <v>FISCAL OFFICE</v>
      </c>
      <c r="B2" s="22"/>
      <c r="C2" s="22"/>
      <c r="D2" s="50"/>
      <c r="E2" s="22"/>
    </row>
    <row r="3" spans="1:8" ht="13" x14ac:dyDescent="0.3">
      <c r="A3" s="24" t="str">
        <f>RECONCILIATION!A3</f>
        <v>ACCOUNT 035 RECONCILIATION</v>
      </c>
      <c r="B3" s="22"/>
      <c r="C3" s="22"/>
      <c r="D3" s="50"/>
      <c r="E3" s="35" t="s">
        <v>40</v>
      </c>
      <c r="F3" s="27"/>
      <c r="G3" s="27" t="s">
        <v>0</v>
      </c>
      <c r="H3" s="27" t="s">
        <v>0</v>
      </c>
    </row>
    <row r="4" spans="1:8" ht="13.5" thickBot="1" x14ac:dyDescent="0.35">
      <c r="A4" s="24" t="str">
        <f>RECONCILIATION!A4</f>
        <v>xx-xx BIENNIUM, FM xx, (Mo/Yr)</v>
      </c>
      <c r="B4" s="29"/>
      <c r="C4" s="29"/>
      <c r="D4" s="52"/>
      <c r="E4" s="32" t="s">
        <v>41</v>
      </c>
    </row>
    <row r="5" spans="1:8" ht="13" x14ac:dyDescent="0.3">
      <c r="A5" s="76"/>
      <c r="B5" s="76"/>
      <c r="C5" s="76"/>
      <c r="D5" s="77"/>
      <c r="E5" s="76"/>
    </row>
    <row r="6" spans="1:8" ht="13.5" thickBot="1" x14ac:dyDescent="0.35">
      <c r="A6" s="88" t="s">
        <v>25</v>
      </c>
      <c r="B6" s="88" t="s">
        <v>26</v>
      </c>
      <c r="C6" s="88" t="s">
        <v>27</v>
      </c>
      <c r="D6" s="89" t="s">
        <v>28</v>
      </c>
      <c r="E6" s="90" t="s">
        <v>10</v>
      </c>
    </row>
    <row r="7" spans="1:8" x14ac:dyDescent="0.25">
      <c r="A7" s="225"/>
      <c r="B7" s="225"/>
      <c r="C7" s="71"/>
      <c r="D7" s="74"/>
      <c r="E7" s="75"/>
    </row>
    <row r="8" spans="1:8" x14ac:dyDescent="0.25">
      <c r="A8" s="226"/>
      <c r="B8" s="226"/>
      <c r="C8" s="68"/>
      <c r="D8" s="62"/>
      <c r="E8" s="63"/>
    </row>
    <row r="9" spans="1:8" x14ac:dyDescent="0.25">
      <c r="A9" s="226"/>
      <c r="B9" s="226"/>
      <c r="C9" s="63"/>
      <c r="D9" s="62"/>
      <c r="E9" s="63"/>
    </row>
    <row r="10" spans="1:8" x14ac:dyDescent="0.25">
      <c r="A10" s="226"/>
      <c r="B10" s="226"/>
      <c r="C10" s="63"/>
      <c r="D10" s="62"/>
      <c r="E10" s="63"/>
    </row>
    <row r="11" spans="1:8" x14ac:dyDescent="0.25">
      <c r="A11" s="226"/>
      <c r="B11" s="226"/>
      <c r="C11" s="63"/>
      <c r="D11" s="62"/>
      <c r="E11" s="63"/>
    </row>
    <row r="12" spans="1:8" x14ac:dyDescent="0.25">
      <c r="A12" s="226"/>
      <c r="B12" s="226"/>
      <c r="C12" s="63"/>
      <c r="D12" s="62"/>
      <c r="E12" s="63"/>
    </row>
    <row r="13" spans="1:8" x14ac:dyDescent="0.25">
      <c r="A13" s="227"/>
      <c r="B13" s="227"/>
      <c r="C13" s="63"/>
      <c r="D13" s="62"/>
      <c r="E13" s="63"/>
    </row>
    <row r="14" spans="1:8" x14ac:dyDescent="0.25">
      <c r="A14" s="227"/>
      <c r="B14" s="227"/>
      <c r="C14" s="63"/>
      <c r="D14" s="62"/>
      <c r="E14" s="63"/>
    </row>
    <row r="15" spans="1:8" x14ac:dyDescent="0.25">
      <c r="A15" s="227"/>
      <c r="B15" s="227"/>
      <c r="C15" s="63"/>
      <c r="D15" s="62"/>
      <c r="E15" s="63"/>
    </row>
    <row r="16" spans="1:8" x14ac:dyDescent="0.25">
      <c r="A16" s="226"/>
      <c r="B16" s="226"/>
      <c r="C16" s="68"/>
      <c r="D16" s="62"/>
      <c r="E16" s="63"/>
    </row>
    <row r="17" spans="1:5" x14ac:dyDescent="0.25">
      <c r="A17" s="226"/>
      <c r="B17" s="226"/>
      <c r="C17" s="68"/>
      <c r="D17" s="62"/>
      <c r="E17" s="63"/>
    </row>
    <row r="18" spans="1:5" x14ac:dyDescent="0.25">
      <c r="A18" s="226"/>
      <c r="B18" s="226"/>
      <c r="C18" s="68"/>
      <c r="D18" s="62"/>
      <c r="E18" s="63"/>
    </row>
    <row r="19" spans="1:5" x14ac:dyDescent="0.25">
      <c r="A19" s="226"/>
      <c r="B19" s="226"/>
      <c r="C19" s="68"/>
      <c r="D19" s="62"/>
      <c r="E19" s="63"/>
    </row>
    <row r="20" spans="1:5" x14ac:dyDescent="0.25">
      <c r="A20" s="226"/>
      <c r="B20" s="226"/>
      <c r="C20" s="68"/>
      <c r="D20" s="62"/>
      <c r="E20" s="63"/>
    </row>
    <row r="21" spans="1:5" x14ac:dyDescent="0.25">
      <c r="A21" s="226"/>
      <c r="B21" s="226"/>
      <c r="C21" s="68"/>
      <c r="D21" s="62"/>
      <c r="E21" s="63"/>
    </row>
    <row r="22" spans="1:5" x14ac:dyDescent="0.25">
      <c r="A22" s="226"/>
      <c r="B22" s="226"/>
      <c r="C22" s="68"/>
      <c r="D22" s="62"/>
      <c r="E22" s="63"/>
    </row>
    <row r="23" spans="1:5" s="30" customFormat="1" ht="13.5" thickBot="1" x14ac:dyDescent="0.35">
      <c r="A23" s="24"/>
      <c r="B23" s="24"/>
      <c r="C23" s="23" t="s">
        <v>29</v>
      </c>
      <c r="D23" s="53">
        <f>SUM(D7:D22)</f>
        <v>0</v>
      </c>
      <c r="E23" s="24"/>
    </row>
    <row r="24" spans="1:5" s="30" customFormat="1" ht="13.5" thickTop="1" x14ac:dyDescent="0.3">
      <c r="A24" s="24"/>
      <c r="B24" s="24"/>
      <c r="C24" s="23"/>
      <c r="D24" s="55"/>
      <c r="E24" s="24"/>
    </row>
    <row r="25" spans="1:5" s="30" customFormat="1" ht="13" x14ac:dyDescent="0.3">
      <c r="A25" s="24" t="str">
        <f>BALANCE</f>
        <v>Amt per Reconciliation Tab</v>
      </c>
      <c r="B25" s="24"/>
      <c r="C25" s="23"/>
      <c r="D25" s="54">
        <f>REP_5194</f>
        <v>0</v>
      </c>
      <c r="E25" s="24"/>
    </row>
    <row r="26" spans="1:5" s="30" customFormat="1" ht="13" x14ac:dyDescent="0.3">
      <c r="A26" s="24"/>
      <c r="B26" s="24"/>
      <c r="C26" s="23"/>
      <c r="D26" s="55"/>
      <c r="E26" s="24"/>
    </row>
    <row r="27" spans="1:5" s="30" customFormat="1" ht="13.5" thickBot="1" x14ac:dyDescent="0.35">
      <c r="A27" s="24" t="str">
        <f>DIFFERENCE</f>
        <v>Difference S/B ZERO</v>
      </c>
      <c r="B27" s="24"/>
      <c r="C27" s="23"/>
      <c r="D27" s="53">
        <f>+D23-D25</f>
        <v>0</v>
      </c>
      <c r="E27" s="24"/>
    </row>
    <row r="28" spans="1:5" s="30" customFormat="1" ht="13.5" thickTop="1" x14ac:dyDescent="0.3">
      <c r="A28" s="24"/>
      <c r="B28" s="24"/>
      <c r="C28" s="23"/>
      <c r="D28" s="55"/>
      <c r="E28" s="24"/>
    </row>
    <row r="29" spans="1:5" s="30" customFormat="1" ht="13" x14ac:dyDescent="0.3">
      <c r="A29" s="24" t="s">
        <v>138</v>
      </c>
      <c r="B29" s="24"/>
      <c r="C29" s="23"/>
      <c r="D29" s="55"/>
      <c r="E29" s="24"/>
    </row>
    <row r="30" spans="1:5" s="30" customFormat="1" ht="13" x14ac:dyDescent="0.3">
      <c r="A30" s="24"/>
      <c r="B30" s="91" t="s">
        <v>139</v>
      </c>
      <c r="C30" s="23" t="s">
        <v>140</v>
      </c>
      <c r="D30" s="55">
        <f>D9*-1</f>
        <v>0</v>
      </c>
      <c r="E30" s="22" t="s">
        <v>141</v>
      </c>
    </row>
    <row r="31" spans="1:5" s="30" customFormat="1" ht="13" x14ac:dyDescent="0.3">
      <c r="A31" s="24"/>
      <c r="B31" s="91" t="s">
        <v>142</v>
      </c>
      <c r="C31" s="23" t="s">
        <v>145</v>
      </c>
      <c r="D31" s="55">
        <f>D10*-1</f>
        <v>0</v>
      </c>
      <c r="E31" s="22" t="s">
        <v>141</v>
      </c>
    </row>
    <row r="32" spans="1:5" s="30" customFormat="1" ht="13" x14ac:dyDescent="0.3">
      <c r="A32" s="24"/>
      <c r="B32" s="91" t="s">
        <v>143</v>
      </c>
      <c r="C32" s="23" t="s">
        <v>146</v>
      </c>
      <c r="D32" s="55">
        <f>D11*-1</f>
        <v>0</v>
      </c>
      <c r="E32" s="22" t="s">
        <v>141</v>
      </c>
    </row>
    <row r="33" spans="1:8" s="30" customFormat="1" ht="13" x14ac:dyDescent="0.3">
      <c r="A33" s="24"/>
      <c r="B33" s="91" t="s">
        <v>144</v>
      </c>
      <c r="C33" s="23" t="s">
        <v>147</v>
      </c>
      <c r="D33" s="55">
        <f>D12*-1</f>
        <v>0</v>
      </c>
      <c r="E33" s="22" t="s">
        <v>141</v>
      </c>
    </row>
    <row r="34" spans="1:8" s="30" customFormat="1" ht="13" x14ac:dyDescent="0.3">
      <c r="A34" s="24"/>
      <c r="B34" s="24"/>
      <c r="C34" s="23"/>
      <c r="D34" s="55"/>
      <c r="E34" s="24"/>
    </row>
    <row r="35" spans="1:8" ht="14" x14ac:dyDescent="0.3">
      <c r="A35" s="7" t="s">
        <v>59</v>
      </c>
      <c r="B35" s="7"/>
      <c r="C35" s="22"/>
      <c r="D35" s="50"/>
      <c r="E35" s="22"/>
      <c r="F35" s="33"/>
      <c r="G35" s="33"/>
      <c r="H35" s="33"/>
    </row>
    <row r="36" spans="1:8" x14ac:dyDescent="0.25">
      <c r="A36" s="235" t="s">
        <v>292</v>
      </c>
      <c r="B36" s="236" t="s">
        <v>330</v>
      </c>
      <c r="C36" s="232"/>
      <c r="D36" s="233"/>
      <c r="E36" s="232"/>
      <c r="F36" s="33"/>
      <c r="G36" s="33"/>
      <c r="H36" s="33"/>
    </row>
    <row r="37" spans="1:8" x14ac:dyDescent="0.25">
      <c r="A37" s="235" t="s">
        <v>292</v>
      </c>
      <c r="B37" s="236" t="s">
        <v>270</v>
      </c>
      <c r="C37" s="232"/>
      <c r="D37" s="233"/>
      <c r="E37" s="232"/>
      <c r="F37" s="33"/>
      <c r="G37" s="33"/>
      <c r="H37" s="33"/>
    </row>
    <row r="38" spans="1:8" x14ac:dyDescent="0.25">
      <c r="A38" s="235" t="s">
        <v>292</v>
      </c>
      <c r="B38" s="236" t="s">
        <v>181</v>
      </c>
      <c r="C38" s="232"/>
      <c r="D38" s="233"/>
      <c r="E38" s="232"/>
      <c r="F38" s="33"/>
      <c r="G38" s="33"/>
      <c r="H38" s="33"/>
    </row>
    <row r="39" spans="1:8" x14ac:dyDescent="0.25">
      <c r="A39" s="22"/>
      <c r="B39" s="22"/>
      <c r="C39" s="22"/>
      <c r="D39" s="50"/>
      <c r="E39" s="22"/>
      <c r="F39" s="33"/>
      <c r="G39" s="33"/>
      <c r="H39" s="33"/>
    </row>
    <row r="40" spans="1:8" ht="14" x14ac:dyDescent="0.3">
      <c r="A40" s="7" t="s">
        <v>60</v>
      </c>
      <c r="B40" s="22"/>
      <c r="C40" s="22"/>
      <c r="D40" s="50"/>
      <c r="E40" s="22"/>
      <c r="F40" s="33"/>
      <c r="G40" s="33"/>
      <c r="H40" s="33"/>
    </row>
    <row r="41" spans="1:8" ht="15" customHeight="1" x14ac:dyDescent="0.25">
      <c r="A41" s="235" t="s">
        <v>292</v>
      </c>
      <c r="B41" s="257" t="s">
        <v>298</v>
      </c>
      <c r="C41" s="257"/>
      <c r="D41" s="257"/>
      <c r="E41" s="257"/>
      <c r="F41" s="40"/>
      <c r="G41" s="40"/>
      <c r="H41" s="40"/>
    </row>
    <row r="42" spans="1:8" ht="15" customHeight="1" x14ac:dyDescent="0.25">
      <c r="A42" s="235" t="s">
        <v>292</v>
      </c>
      <c r="B42" s="257" t="s">
        <v>340</v>
      </c>
      <c r="C42" s="257"/>
      <c r="D42" s="257"/>
      <c r="E42" s="257"/>
      <c r="F42" s="40"/>
      <c r="G42" s="40"/>
      <c r="H42" s="40"/>
    </row>
    <row r="43" spans="1:8" x14ac:dyDescent="0.25">
      <c r="A43" s="22"/>
      <c r="B43" s="22"/>
      <c r="C43" s="22"/>
      <c r="D43" s="50"/>
      <c r="E43" s="22"/>
      <c r="F43" s="33"/>
      <c r="G43" s="33"/>
      <c r="H43" s="33"/>
    </row>
    <row r="44" spans="1:8" ht="14" x14ac:dyDescent="0.3">
      <c r="A44" s="7" t="s">
        <v>65</v>
      </c>
      <c r="B44" s="22"/>
      <c r="C44" s="22"/>
      <c r="D44" s="50"/>
      <c r="E44" s="22"/>
      <c r="F44" s="33"/>
      <c r="G44" s="33"/>
      <c r="H44" s="33"/>
    </row>
    <row r="45" spans="1:8" x14ac:dyDescent="0.25">
      <c r="A45" s="22" t="s">
        <v>88</v>
      </c>
      <c r="B45" s="22"/>
      <c r="C45" s="22"/>
      <c r="D45" s="50"/>
      <c r="E45" s="22"/>
      <c r="F45" s="33"/>
      <c r="G45" s="33"/>
      <c r="H45" s="33"/>
    </row>
    <row r="46" spans="1:8" x14ac:dyDescent="0.25">
      <c r="A46" s="22"/>
      <c r="B46" s="230" t="s">
        <v>67</v>
      </c>
      <c r="C46" s="230" t="s">
        <v>125</v>
      </c>
      <c r="D46" s="50" t="s">
        <v>68</v>
      </c>
      <c r="E46" s="22"/>
      <c r="F46" s="33"/>
      <c r="G46" s="33"/>
      <c r="H46" s="33"/>
    </row>
    <row r="47" spans="1:8" x14ac:dyDescent="0.25">
      <c r="A47" s="22"/>
      <c r="B47" s="230"/>
      <c r="C47" s="230"/>
      <c r="D47" s="50"/>
      <c r="E47" s="22"/>
      <c r="F47" s="33"/>
      <c r="G47" s="33"/>
      <c r="H47" s="33"/>
    </row>
    <row r="48" spans="1:8" x14ac:dyDescent="0.25">
      <c r="A48" s="22"/>
      <c r="B48" s="230" t="s">
        <v>269</v>
      </c>
      <c r="C48" s="230" t="s">
        <v>126</v>
      </c>
      <c r="D48" s="50" t="s">
        <v>102</v>
      </c>
      <c r="E48" s="22"/>
      <c r="F48" s="33"/>
      <c r="G48" s="22"/>
      <c r="H48" s="22"/>
    </row>
    <row r="49" spans="1:8" x14ac:dyDescent="0.25">
      <c r="A49" s="22"/>
      <c r="B49" s="230"/>
      <c r="C49" s="230"/>
      <c r="D49" s="50"/>
      <c r="E49" s="22"/>
      <c r="F49" s="33"/>
      <c r="G49" s="22"/>
      <c r="H49" s="22"/>
    </row>
    <row r="50" spans="1:8" x14ac:dyDescent="0.25">
      <c r="A50" s="22"/>
      <c r="B50" s="21" t="s">
        <v>148</v>
      </c>
      <c r="C50" s="22" t="s">
        <v>170</v>
      </c>
      <c r="D50" s="50" t="s">
        <v>301</v>
      </c>
      <c r="E50" s="22"/>
      <c r="F50" s="33"/>
      <c r="G50" s="22"/>
      <c r="H50" s="22"/>
    </row>
    <row r="51" spans="1:8" x14ac:dyDescent="0.25">
      <c r="A51" s="22"/>
      <c r="B51" s="21" t="s">
        <v>149</v>
      </c>
      <c r="C51" s="22" t="s">
        <v>171</v>
      </c>
      <c r="D51" s="50" t="s">
        <v>301</v>
      </c>
      <c r="E51" s="22"/>
      <c r="F51" s="33"/>
      <c r="G51" s="22"/>
      <c r="H51" s="22"/>
    </row>
    <row r="52" spans="1:8" x14ac:dyDescent="0.25">
      <c r="A52" s="22"/>
      <c r="B52" s="21" t="s">
        <v>150</v>
      </c>
      <c r="C52" s="21" t="s">
        <v>89</v>
      </c>
      <c r="D52" s="50" t="s">
        <v>151</v>
      </c>
      <c r="E52" s="22"/>
      <c r="F52" s="33"/>
      <c r="G52" s="22"/>
      <c r="H52" s="22"/>
    </row>
    <row r="53" spans="1:8" x14ac:dyDescent="0.25">
      <c r="A53" s="22"/>
      <c r="B53" s="21" t="s">
        <v>152</v>
      </c>
      <c r="C53" s="21" t="s">
        <v>90</v>
      </c>
      <c r="D53" s="50" t="s">
        <v>151</v>
      </c>
      <c r="E53" s="22"/>
      <c r="F53" s="33"/>
      <c r="G53" s="22"/>
      <c r="H53" s="22"/>
    </row>
    <row r="54" spans="1:8" x14ac:dyDescent="0.25">
      <c r="A54" s="22"/>
      <c r="B54" s="231" t="s">
        <v>175</v>
      </c>
      <c r="C54" s="230" t="s">
        <v>89</v>
      </c>
      <c r="D54" s="50" t="s">
        <v>302</v>
      </c>
      <c r="E54" s="22"/>
      <c r="F54" s="33"/>
      <c r="G54" s="22"/>
      <c r="H54" s="22"/>
    </row>
    <row r="55" spans="1:8" x14ac:dyDescent="0.25">
      <c r="A55" s="22"/>
      <c r="B55" s="231" t="s">
        <v>176</v>
      </c>
      <c r="C55" s="230" t="s">
        <v>90</v>
      </c>
      <c r="D55" s="50" t="s">
        <v>303</v>
      </c>
      <c r="E55" s="22"/>
      <c r="F55" s="33"/>
      <c r="G55" s="22"/>
      <c r="H55" s="22"/>
    </row>
    <row r="56" spans="1:8" x14ac:dyDescent="0.25">
      <c r="A56" s="22"/>
      <c r="B56" s="21" t="s">
        <v>173</v>
      </c>
      <c r="C56" s="22" t="s">
        <v>170</v>
      </c>
      <c r="D56" s="50" t="s">
        <v>304</v>
      </c>
      <c r="E56" s="22"/>
    </row>
    <row r="57" spans="1:8" x14ac:dyDescent="0.25">
      <c r="A57" s="22"/>
      <c r="B57" s="21" t="s">
        <v>174</v>
      </c>
      <c r="C57" s="21" t="s">
        <v>171</v>
      </c>
      <c r="D57" s="50" t="s">
        <v>305</v>
      </c>
      <c r="E57" s="22"/>
    </row>
    <row r="58" spans="1:8" x14ac:dyDescent="0.25">
      <c r="A58" s="22"/>
      <c r="B58" s="21"/>
      <c r="C58" s="22"/>
      <c r="D58" s="50"/>
      <c r="E58" s="22"/>
    </row>
    <row r="59" spans="1:8" x14ac:dyDescent="0.25">
      <c r="A59" s="22"/>
      <c r="B59" s="21" t="s">
        <v>80</v>
      </c>
      <c r="C59" s="22" t="s">
        <v>127</v>
      </c>
      <c r="D59" s="50" t="s">
        <v>91</v>
      </c>
      <c r="E59" s="22"/>
    </row>
    <row r="60" spans="1:8" x14ac:dyDescent="0.25">
      <c r="A60" s="22"/>
      <c r="B60" s="21" t="s">
        <v>81</v>
      </c>
      <c r="C60" s="22" t="s">
        <v>128</v>
      </c>
      <c r="D60" s="50" t="s">
        <v>136</v>
      </c>
      <c r="E60" s="22"/>
    </row>
  </sheetData>
  <customSheetViews>
    <customSheetView guid="{6288208E-9884-4B0E-8120-5D97E9A2F7E1}" fitToPage="1">
      <pane ySplit="6" topLeftCell="A32" activePane="bottomLeft" state="frozen"/>
      <selection pane="bottomLeft" activeCell="E35" sqref="E35"/>
      <pageMargins left="0.25" right="0.25" top="0.41" bottom="0.65" header="0.19" footer="0.36"/>
      <pageSetup scale="78" orientation="portrait" blackAndWhite="1" horizontalDpi="4294967292" r:id="rId1"/>
      <headerFooter alignWithMargins="0">
        <oddHeader>&amp;F</oddHeader>
        <oddFooter>&amp;CPage &amp;P of &amp;N&amp;R&amp;D, &amp;T</oddFooter>
      </headerFooter>
    </customSheetView>
    <customSheetView guid="{767BE687-A102-4BA4-B1EC-017F27F7D629}" fitToPage="1">
      <pane ySplit="6" topLeftCell="A32" activePane="bottomLeft" state="frozen"/>
      <selection pane="bottomLeft" activeCell="E35" sqref="E35"/>
      <pageMargins left="0.25" right="0.25" top="0.41" bottom="0.65" header="0.19" footer="0.36"/>
      <pageSetup scale="78" orientation="portrait" blackAndWhite="1" horizontalDpi="4294967292" r:id="rId2"/>
      <headerFooter alignWithMargins="0">
        <oddHeader>&amp;F</oddHeader>
        <oddFooter>&amp;CPage &amp;P of &amp;N&amp;R&amp;D, &amp;T</oddFooter>
      </headerFooter>
    </customSheetView>
    <customSheetView guid="{E74D16E1-C131-4A08-84CD-BEBBD6E38E77}" fitToPage="1">
      <pane ySplit="6" topLeftCell="A32" activePane="bottomLeft" state="frozen"/>
      <selection pane="bottomLeft" activeCell="E35" sqref="E35"/>
      <pageMargins left="0.25" right="0.25" top="0.41" bottom="0.65" header="0.19" footer="0.36"/>
      <pageSetup scale="78" orientation="portrait" blackAndWhite="1" horizontalDpi="4294967292" r:id="rId3"/>
      <headerFooter alignWithMargins="0">
        <oddHeader>&amp;F</oddHeader>
        <oddFooter>&amp;CPage &amp;P of &amp;N&amp;R&amp;D, &amp;T</oddFooter>
      </headerFooter>
    </customSheetView>
    <customSheetView guid="{7BBACD3F-2A37-480A-8496-757FC6CDAD25}" fitToPage="1">
      <pane ySplit="6" topLeftCell="A32" activePane="bottomLeft" state="frozen"/>
      <selection pane="bottomLeft" activeCell="E35" sqref="E35"/>
      <pageMargins left="0.25" right="0.25" top="0.41" bottom="0.65" header="0.19" footer="0.36"/>
      <pageSetup scale="78" orientation="portrait" blackAndWhite="1" horizontalDpi="4294967292" r:id="rId4"/>
      <headerFooter alignWithMargins="0">
        <oddHeader>&amp;F</oddHeader>
        <oddFooter>&amp;CPage &amp;P of &amp;N&amp;R&amp;D, &amp;T</oddFooter>
      </headerFooter>
    </customSheetView>
  </customSheetViews>
  <mergeCells count="2">
    <mergeCell ref="B41:E41"/>
    <mergeCell ref="B42:E42"/>
  </mergeCells>
  <phoneticPr fontId="0" type="noConversion"/>
  <pageMargins left="0.25" right="0.25" top="0.41" bottom="0.65" header="0.19" footer="0.36"/>
  <pageSetup scale="85" orientation="portrait" r:id="rId5"/>
  <headerFooter alignWithMargins="0">
    <oddFooter>&amp;L&amp;"Arial,Regular"Page &amp;P of &amp;N
&amp;D, &amp;T&amp;R&amp;"Arial,Regular"&amp;Z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H52"/>
  <sheetViews>
    <sheetView workbookViewId="0">
      <pane ySplit="6" topLeftCell="A16" activePane="bottomLeft" state="frozen"/>
      <selection activeCell="B8" sqref="B8"/>
      <selection pane="bottomLeft" activeCell="B8" sqref="B8"/>
    </sheetView>
  </sheetViews>
  <sheetFormatPr defaultColWidth="9.58203125" defaultRowHeight="12.5" x14ac:dyDescent="0.25"/>
  <cols>
    <col min="1" max="1" width="3.33203125" style="28" customWidth="1"/>
    <col min="2" max="2" width="5.5" style="28" customWidth="1"/>
    <col min="3" max="3" width="13.33203125" style="28" customWidth="1"/>
    <col min="4" max="4" width="10.5" style="51" customWidth="1"/>
    <col min="5" max="5" width="74.58203125" style="28" customWidth="1"/>
    <col min="6" max="9" width="9.58203125" style="28"/>
    <col min="10" max="11" width="11.58203125" style="28" customWidth="1"/>
    <col min="12" max="16384" width="9.58203125" style="28"/>
  </cols>
  <sheetData>
    <row r="1" spans="1:8" ht="13" x14ac:dyDescent="0.3">
      <c r="A1" s="23" t="str">
        <f>TITLE</f>
        <v>AGENCY NAME</v>
      </c>
      <c r="B1" s="22"/>
      <c r="C1" s="22"/>
      <c r="D1" s="50"/>
      <c r="E1" s="22"/>
      <c r="F1" s="27" t="s">
        <v>0</v>
      </c>
      <c r="G1" s="27" t="s">
        <v>0</v>
      </c>
      <c r="H1" s="27" t="s">
        <v>0</v>
      </c>
    </row>
    <row r="2" spans="1:8" ht="13" x14ac:dyDescent="0.3">
      <c r="A2" s="23" t="str">
        <f>RECONCILIATION!A2</f>
        <v>FISCAL OFFICE</v>
      </c>
      <c r="B2" s="22"/>
      <c r="C2" s="22"/>
      <c r="D2" s="50"/>
      <c r="E2" s="22"/>
    </row>
    <row r="3" spans="1:8" ht="13" x14ac:dyDescent="0.3">
      <c r="A3" s="23" t="str">
        <f>RECONCILIATION!A3</f>
        <v>ACCOUNT 035 RECONCILIATION</v>
      </c>
      <c r="B3" s="22"/>
      <c r="C3" s="22"/>
      <c r="D3" s="50"/>
      <c r="E3" s="24" t="s">
        <v>42</v>
      </c>
      <c r="F3" s="27"/>
      <c r="G3" s="27" t="s">
        <v>0</v>
      </c>
      <c r="H3" s="27" t="s">
        <v>0</v>
      </c>
    </row>
    <row r="4" spans="1:8" ht="13.5" thickBot="1" x14ac:dyDescent="0.35">
      <c r="A4" s="23" t="str">
        <f>RECONCILIATION!A4</f>
        <v>xx-xx BIENNIUM, FM xx, (Mo/Yr)</v>
      </c>
      <c r="B4" s="29"/>
      <c r="C4" s="29"/>
      <c r="D4" s="52"/>
      <c r="E4" s="25" t="s">
        <v>43</v>
      </c>
    </row>
    <row r="5" spans="1:8" ht="13" x14ac:dyDescent="0.3">
      <c r="A5" s="85"/>
      <c r="B5" s="85"/>
      <c r="C5" s="85"/>
      <c r="D5" s="86"/>
      <c r="E5" s="85"/>
    </row>
    <row r="6" spans="1:8" ht="13.5" thickBot="1" x14ac:dyDescent="0.35">
      <c r="A6" s="82" t="s">
        <v>25</v>
      </c>
      <c r="B6" s="82" t="s">
        <v>26</v>
      </c>
      <c r="C6" s="82" t="s">
        <v>27</v>
      </c>
      <c r="D6" s="87" t="s">
        <v>28</v>
      </c>
      <c r="E6" s="84" t="s">
        <v>10</v>
      </c>
    </row>
    <row r="7" spans="1:8" x14ac:dyDescent="0.25">
      <c r="A7" s="225"/>
      <c r="B7" s="225"/>
      <c r="C7" s="75"/>
      <c r="D7" s="92"/>
      <c r="E7" s="75"/>
    </row>
    <row r="8" spans="1:8" x14ac:dyDescent="0.25">
      <c r="A8" s="226"/>
      <c r="B8" s="226"/>
      <c r="C8" s="68"/>
      <c r="D8" s="93"/>
      <c r="E8" s="63"/>
    </row>
    <row r="9" spans="1:8" x14ac:dyDescent="0.25">
      <c r="A9" s="226"/>
      <c r="B9" s="226"/>
      <c r="C9" s="68"/>
      <c r="D9" s="93"/>
      <c r="E9" s="63"/>
    </row>
    <row r="10" spans="1:8" x14ac:dyDescent="0.25">
      <c r="A10" s="226"/>
      <c r="B10" s="226"/>
      <c r="C10" s="68"/>
      <c r="D10" s="93"/>
      <c r="E10" s="63"/>
    </row>
    <row r="11" spans="1:8" x14ac:dyDescent="0.25">
      <c r="A11" s="226"/>
      <c r="B11" s="226"/>
      <c r="C11" s="68"/>
      <c r="D11" s="93"/>
      <c r="E11" s="63"/>
    </row>
    <row r="12" spans="1:8" x14ac:dyDescent="0.25">
      <c r="A12" s="227"/>
      <c r="B12" s="227"/>
      <c r="C12" s="63"/>
      <c r="D12" s="93"/>
      <c r="E12" s="63"/>
    </row>
    <row r="13" spans="1:8" x14ac:dyDescent="0.25">
      <c r="A13" s="227"/>
      <c r="B13" s="227"/>
      <c r="C13" s="63"/>
      <c r="D13" s="62"/>
      <c r="E13" s="63"/>
    </row>
    <row r="14" spans="1:8" x14ac:dyDescent="0.25">
      <c r="A14" s="227"/>
      <c r="B14" s="227"/>
      <c r="C14" s="63"/>
      <c r="D14" s="93"/>
      <c r="E14" s="63"/>
    </row>
    <row r="15" spans="1:8" x14ac:dyDescent="0.25">
      <c r="A15" s="226"/>
      <c r="B15" s="226"/>
      <c r="C15" s="63"/>
      <c r="D15" s="93"/>
      <c r="E15" s="63"/>
    </row>
    <row r="16" spans="1:8" x14ac:dyDescent="0.25">
      <c r="A16" s="226"/>
      <c r="B16" s="226"/>
      <c r="C16" s="63"/>
      <c r="D16" s="93"/>
      <c r="E16" s="63"/>
    </row>
    <row r="17" spans="1:8" x14ac:dyDescent="0.25">
      <c r="A17" s="226"/>
      <c r="B17" s="226"/>
      <c r="C17" s="68"/>
      <c r="D17" s="93"/>
      <c r="E17" s="63"/>
    </row>
    <row r="18" spans="1:8" x14ac:dyDescent="0.25">
      <c r="A18" s="226"/>
      <c r="B18" s="226"/>
      <c r="C18" s="68"/>
      <c r="D18" s="93"/>
      <c r="E18" s="63"/>
    </row>
    <row r="19" spans="1:8" x14ac:dyDescent="0.25">
      <c r="A19" s="226"/>
      <c r="B19" s="226"/>
      <c r="C19" s="68"/>
      <c r="D19" s="93"/>
      <c r="E19" s="63"/>
    </row>
    <row r="20" spans="1:8" s="30" customFormat="1" ht="13.5" thickBot="1" x14ac:dyDescent="0.35">
      <c r="A20" s="24"/>
      <c r="B20" s="24"/>
      <c r="C20" s="23" t="s">
        <v>29</v>
      </c>
      <c r="D20" s="53">
        <f>SUM(D7:D19)</f>
        <v>0</v>
      </c>
      <c r="E20" s="24"/>
    </row>
    <row r="21" spans="1:8" ht="13" thickTop="1" x14ac:dyDescent="0.25">
      <c r="A21" s="22"/>
      <c r="B21" s="22"/>
      <c r="C21" s="22"/>
      <c r="D21" s="50"/>
      <c r="E21" s="22"/>
    </row>
    <row r="22" spans="1:8" ht="13" x14ac:dyDescent="0.3">
      <c r="A22" s="23" t="str">
        <f>BALANCE</f>
        <v>Amt per Reconciliation Tab</v>
      </c>
      <c r="B22" s="20"/>
      <c r="C22" s="22"/>
      <c r="D22" s="55">
        <f>REP_5199</f>
        <v>0</v>
      </c>
      <c r="E22" s="22"/>
    </row>
    <row r="23" spans="1:8" ht="13" x14ac:dyDescent="0.3">
      <c r="A23" s="24"/>
      <c r="B23" s="20"/>
      <c r="C23" s="22"/>
      <c r="D23" s="50"/>
      <c r="E23" s="22"/>
    </row>
    <row r="24" spans="1:8" ht="13.5" thickBot="1" x14ac:dyDescent="0.35">
      <c r="A24" s="24" t="str">
        <f>DIFFERENCE</f>
        <v>Difference S/B ZERO</v>
      </c>
      <c r="B24" s="22"/>
      <c r="C24" s="22"/>
      <c r="D24" s="53">
        <f>+D20-D22</f>
        <v>0</v>
      </c>
      <c r="E24" s="22"/>
    </row>
    <row r="25" spans="1:8" ht="13" thickTop="1" x14ac:dyDescent="0.25">
      <c r="A25" s="20"/>
      <c r="B25" s="20"/>
      <c r="C25" s="22"/>
      <c r="D25" s="50"/>
      <c r="E25" s="22"/>
    </row>
    <row r="26" spans="1:8" ht="14" x14ac:dyDescent="0.3">
      <c r="A26" s="7" t="s">
        <v>59</v>
      </c>
      <c r="B26" s="20"/>
      <c r="C26" s="22"/>
      <c r="D26" s="50"/>
      <c r="E26" s="22"/>
    </row>
    <row r="27" spans="1:8" x14ac:dyDescent="0.25">
      <c r="A27" s="235" t="s">
        <v>292</v>
      </c>
      <c r="B27" s="232" t="s">
        <v>129</v>
      </c>
      <c r="C27" s="232"/>
      <c r="D27" s="233"/>
      <c r="E27" s="232"/>
      <c r="F27" s="33"/>
      <c r="G27" s="33"/>
      <c r="H27" s="33"/>
    </row>
    <row r="28" spans="1:8" x14ac:dyDescent="0.25">
      <c r="A28" s="235" t="s">
        <v>292</v>
      </c>
      <c r="B28" s="236" t="s">
        <v>293</v>
      </c>
      <c r="C28" s="232"/>
      <c r="D28" s="233"/>
      <c r="E28" s="232"/>
      <c r="F28" s="33"/>
      <c r="G28" s="33"/>
      <c r="H28" s="33"/>
    </row>
    <row r="29" spans="1:8" x14ac:dyDescent="0.25">
      <c r="A29" s="235" t="s">
        <v>292</v>
      </c>
      <c r="B29" s="232" t="s">
        <v>61</v>
      </c>
      <c r="C29" s="232"/>
      <c r="D29" s="233"/>
      <c r="E29" s="232"/>
      <c r="F29" s="33"/>
      <c r="G29" s="33"/>
      <c r="H29" s="33"/>
    </row>
    <row r="30" spans="1:8" x14ac:dyDescent="0.25">
      <c r="A30" s="235" t="s">
        <v>292</v>
      </c>
      <c r="B30" s="232" t="s">
        <v>270</v>
      </c>
      <c r="C30" s="232"/>
      <c r="D30" s="233"/>
      <c r="E30" s="232"/>
      <c r="F30" s="33"/>
      <c r="G30" s="33"/>
      <c r="H30" s="33"/>
    </row>
    <row r="31" spans="1:8" x14ac:dyDescent="0.25">
      <c r="A31" s="235" t="s">
        <v>292</v>
      </c>
      <c r="B31" s="232" t="s">
        <v>181</v>
      </c>
      <c r="C31" s="232"/>
      <c r="D31" s="233"/>
      <c r="E31" s="232"/>
      <c r="F31" s="33"/>
      <c r="G31" s="33"/>
      <c r="H31" s="33"/>
    </row>
    <row r="32" spans="1:8" x14ac:dyDescent="0.25">
      <c r="A32" s="22"/>
      <c r="B32" s="22"/>
      <c r="C32" s="22"/>
      <c r="D32" s="50"/>
      <c r="E32" s="22"/>
      <c r="F32" s="33"/>
      <c r="G32" s="33"/>
      <c r="H32" s="33"/>
    </row>
    <row r="33" spans="1:8" ht="14" x14ac:dyDescent="0.3">
      <c r="A33" s="7" t="s">
        <v>60</v>
      </c>
      <c r="B33" s="22"/>
      <c r="C33" s="22"/>
      <c r="D33" s="50"/>
      <c r="E33" s="22"/>
      <c r="F33" s="33"/>
      <c r="G33" s="33"/>
      <c r="H33" s="33"/>
    </row>
    <row r="34" spans="1:8" ht="12" customHeight="1" x14ac:dyDescent="0.25">
      <c r="A34" s="235" t="s">
        <v>292</v>
      </c>
      <c r="B34" s="269" t="s">
        <v>130</v>
      </c>
      <c r="C34" s="269"/>
      <c r="D34" s="269"/>
      <c r="E34" s="269"/>
      <c r="F34" s="40"/>
      <c r="G34" s="40"/>
      <c r="H34" s="40"/>
    </row>
    <row r="35" spans="1:8" x14ac:dyDescent="0.25">
      <c r="A35" s="22"/>
      <c r="B35" s="22"/>
      <c r="C35" s="22"/>
      <c r="D35" s="50"/>
      <c r="E35" s="22"/>
      <c r="F35" s="33"/>
      <c r="G35" s="33"/>
      <c r="H35" s="33"/>
    </row>
    <row r="36" spans="1:8" ht="14" x14ac:dyDescent="0.3">
      <c r="A36" s="7" t="s">
        <v>65</v>
      </c>
      <c r="B36" s="22"/>
      <c r="C36" s="22"/>
      <c r="D36" s="50"/>
      <c r="E36" s="22"/>
      <c r="F36" s="33"/>
      <c r="G36" s="33"/>
      <c r="H36" s="33"/>
    </row>
    <row r="37" spans="1:8" x14ac:dyDescent="0.25">
      <c r="A37" s="22" t="s">
        <v>84</v>
      </c>
      <c r="B37" s="22"/>
      <c r="C37" s="22"/>
      <c r="D37" s="50"/>
      <c r="E37" s="22"/>
      <c r="F37" s="33"/>
      <c r="G37" s="33"/>
      <c r="H37" s="33"/>
    </row>
    <row r="38" spans="1:8" x14ac:dyDescent="0.25">
      <c r="A38" s="22"/>
      <c r="B38" s="230" t="s">
        <v>113</v>
      </c>
      <c r="C38" s="230" t="s">
        <v>300</v>
      </c>
      <c r="D38" s="50" t="s">
        <v>299</v>
      </c>
      <c r="E38" s="22"/>
      <c r="F38" s="33"/>
      <c r="G38" s="33"/>
      <c r="H38" s="33"/>
    </row>
    <row r="39" spans="1:8" x14ac:dyDescent="0.25">
      <c r="A39" s="22" t="s">
        <v>88</v>
      </c>
      <c r="B39" s="22"/>
      <c r="C39" s="22"/>
      <c r="D39" s="50"/>
      <c r="E39" s="22"/>
      <c r="F39" s="33"/>
      <c r="G39" s="33"/>
      <c r="H39" s="33"/>
    </row>
    <row r="40" spans="1:8" x14ac:dyDescent="0.25">
      <c r="A40" s="22"/>
      <c r="B40" s="230" t="s">
        <v>269</v>
      </c>
      <c r="C40" s="230" t="s">
        <v>185</v>
      </c>
      <c r="D40" s="50" t="s">
        <v>102</v>
      </c>
      <c r="E40" s="22"/>
      <c r="F40" s="33"/>
      <c r="G40" s="22"/>
      <c r="H40" s="22"/>
    </row>
    <row r="41" spans="1:8" x14ac:dyDescent="0.25">
      <c r="A41" s="22"/>
      <c r="B41" s="230"/>
      <c r="C41" s="230"/>
      <c r="D41" s="50"/>
      <c r="E41" s="22"/>
      <c r="F41" s="33"/>
      <c r="G41" s="22"/>
      <c r="H41" s="22"/>
    </row>
    <row r="42" spans="1:8" x14ac:dyDescent="0.25">
      <c r="A42" s="22"/>
      <c r="B42" s="21" t="s">
        <v>148</v>
      </c>
      <c r="C42" s="22" t="s">
        <v>131</v>
      </c>
      <c r="D42" s="50" t="s">
        <v>301</v>
      </c>
      <c r="E42" s="22"/>
      <c r="F42" s="33"/>
      <c r="G42" s="22"/>
      <c r="H42" s="22"/>
    </row>
    <row r="43" spans="1:8" x14ac:dyDescent="0.25">
      <c r="A43" s="22"/>
      <c r="B43" s="21" t="s">
        <v>149</v>
      </c>
      <c r="C43" s="22" t="s">
        <v>172</v>
      </c>
      <c r="D43" s="50" t="s">
        <v>301</v>
      </c>
      <c r="E43" s="22"/>
      <c r="F43" s="33"/>
      <c r="G43" s="22"/>
      <c r="H43" s="22"/>
    </row>
    <row r="44" spans="1:8" x14ac:dyDescent="0.25">
      <c r="A44" s="22"/>
      <c r="B44" s="21" t="s">
        <v>150</v>
      </c>
      <c r="C44" s="21" t="s">
        <v>89</v>
      </c>
      <c r="D44" s="50" t="s">
        <v>151</v>
      </c>
      <c r="E44" s="22"/>
      <c r="F44" s="33"/>
      <c r="G44" s="22"/>
      <c r="H44" s="22"/>
    </row>
    <row r="45" spans="1:8" x14ac:dyDescent="0.25">
      <c r="A45" s="22"/>
      <c r="B45" s="21" t="s">
        <v>152</v>
      </c>
      <c r="C45" s="21" t="s">
        <v>90</v>
      </c>
      <c r="D45" s="50" t="s">
        <v>151</v>
      </c>
      <c r="E45" s="22"/>
      <c r="F45" s="33"/>
      <c r="G45" s="22"/>
      <c r="H45" s="22"/>
    </row>
    <row r="46" spans="1:8" x14ac:dyDescent="0.25">
      <c r="A46" s="22"/>
      <c r="B46" s="231" t="s">
        <v>175</v>
      </c>
      <c r="C46" s="230" t="s">
        <v>89</v>
      </c>
      <c r="D46" s="50" t="s">
        <v>302</v>
      </c>
      <c r="E46" s="22"/>
      <c r="F46" s="33"/>
      <c r="G46" s="22"/>
      <c r="H46" s="22"/>
    </row>
    <row r="47" spans="1:8" x14ac:dyDescent="0.25">
      <c r="A47" s="22"/>
      <c r="B47" s="231" t="s">
        <v>176</v>
      </c>
      <c r="C47" s="230" t="s">
        <v>90</v>
      </c>
      <c r="D47" s="50" t="s">
        <v>303</v>
      </c>
      <c r="E47" s="22"/>
      <c r="F47" s="33"/>
      <c r="G47" s="22"/>
      <c r="H47" s="22"/>
    </row>
    <row r="48" spans="1:8" x14ac:dyDescent="0.25">
      <c r="A48" s="22"/>
      <c r="B48" s="21" t="s">
        <v>173</v>
      </c>
      <c r="C48" s="22" t="s">
        <v>131</v>
      </c>
      <c r="D48" s="50" t="s">
        <v>290</v>
      </c>
      <c r="E48" s="22"/>
    </row>
    <row r="49" spans="1:5" x14ac:dyDescent="0.25">
      <c r="A49" s="22"/>
      <c r="B49" s="21" t="s">
        <v>174</v>
      </c>
      <c r="C49" s="21" t="s">
        <v>172</v>
      </c>
      <c r="D49" s="50" t="s">
        <v>291</v>
      </c>
      <c r="E49" s="22"/>
    </row>
    <row r="50" spans="1:5" x14ac:dyDescent="0.25">
      <c r="A50" s="22"/>
      <c r="B50" s="21"/>
      <c r="C50" s="22"/>
      <c r="D50" s="50"/>
      <c r="E50" s="22"/>
    </row>
    <row r="51" spans="1:5" x14ac:dyDescent="0.25">
      <c r="A51" s="22"/>
      <c r="B51" s="21" t="s">
        <v>80</v>
      </c>
      <c r="C51" s="22" t="s">
        <v>132</v>
      </c>
      <c r="D51" s="50" t="s">
        <v>91</v>
      </c>
      <c r="E51" s="22"/>
    </row>
    <row r="52" spans="1:5" x14ac:dyDescent="0.25">
      <c r="A52" s="22"/>
      <c r="B52" s="21" t="s">
        <v>81</v>
      </c>
      <c r="C52" s="22" t="s">
        <v>133</v>
      </c>
      <c r="D52" s="50" t="s">
        <v>136</v>
      </c>
      <c r="E52" s="22"/>
    </row>
  </sheetData>
  <customSheetViews>
    <customSheetView guid="{6288208E-9884-4B0E-8120-5D97E9A2F7E1}" fitToPage="1">
      <pane ySplit="6" topLeftCell="A26" activePane="bottomLeft" state="frozen"/>
      <selection pane="bottomLeft" activeCell="E35" sqref="E35"/>
      <pageMargins left="0.25" right="0.25" top="0.41" bottom="0.65" header="0.19" footer="0.36"/>
      <pageSetup scale="70" orientation="portrait" blackAndWhite="1" horizontalDpi="4294967292" r:id="rId1"/>
      <headerFooter alignWithMargins="0">
        <oddHeader>&amp;F</oddHeader>
        <oddFooter>&amp;CPage &amp;P of &amp;N&amp;R&amp;D, &amp;T</oddFooter>
      </headerFooter>
    </customSheetView>
    <customSheetView guid="{767BE687-A102-4BA4-B1EC-017F27F7D629}" fitToPage="1">
      <pane ySplit="6" topLeftCell="A26" activePane="bottomLeft" state="frozen"/>
      <selection pane="bottomLeft" activeCell="E35" sqref="E35"/>
      <pageMargins left="0.25" right="0.25" top="0.41" bottom="0.65" header="0.19" footer="0.36"/>
      <pageSetup scale="70" orientation="portrait" blackAndWhite="1" horizontalDpi="4294967292" r:id="rId2"/>
      <headerFooter alignWithMargins="0">
        <oddHeader>&amp;F</oddHeader>
        <oddFooter>&amp;CPage &amp;P of &amp;N&amp;R&amp;D, &amp;T</oddFooter>
      </headerFooter>
    </customSheetView>
    <customSheetView guid="{E74D16E1-C131-4A08-84CD-BEBBD6E38E77}" fitToPage="1">
      <pane ySplit="6" topLeftCell="A26" activePane="bottomLeft" state="frozen"/>
      <selection pane="bottomLeft" activeCell="E35" sqref="E35"/>
      <pageMargins left="0.25" right="0.25" top="0.41" bottom="0.65" header="0.19" footer="0.36"/>
      <pageSetup scale="70" orientation="portrait" blackAndWhite="1" horizontalDpi="4294967292" r:id="rId3"/>
      <headerFooter alignWithMargins="0">
        <oddHeader>&amp;F</oddHeader>
        <oddFooter>&amp;CPage &amp;P of &amp;N&amp;R&amp;D, &amp;T</oddFooter>
      </headerFooter>
    </customSheetView>
    <customSheetView guid="{7BBACD3F-2A37-480A-8496-757FC6CDAD25}" fitToPage="1">
      <pane ySplit="6" topLeftCell="A26" activePane="bottomLeft" state="frozen"/>
      <selection pane="bottomLeft" activeCell="E35" sqref="E35"/>
      <pageMargins left="0.25" right="0.25" top="0.41" bottom="0.65" header="0.19" footer="0.36"/>
      <pageSetup scale="70" orientation="portrait" blackAndWhite="1" horizontalDpi="4294967292" r:id="rId4"/>
      <headerFooter alignWithMargins="0">
        <oddHeader>&amp;F</oddHeader>
        <oddFooter>&amp;CPage &amp;P of &amp;N&amp;R&amp;D, &amp;T</oddFooter>
      </headerFooter>
    </customSheetView>
  </customSheetViews>
  <mergeCells count="1">
    <mergeCell ref="B34:E34"/>
  </mergeCells>
  <phoneticPr fontId="0" type="noConversion"/>
  <pageMargins left="0.25" right="0.25" top="0.41" bottom="0.65" header="0.19" footer="0.36"/>
  <pageSetup scale="76" orientation="portrait" r:id="rId5"/>
  <headerFooter alignWithMargins="0">
    <oddFooter>&amp;L&amp;"Arial,Regular"Page &amp;P of &amp;N
&amp;D, &amp;T&amp;R&amp;"Arial,Regular"&amp;Z
&amp;F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3"/>
  <sheetViews>
    <sheetView workbookViewId="0">
      <pane ySplit="6" topLeftCell="A25" activePane="bottomLeft" state="frozen"/>
      <selection activeCell="B8" sqref="B8"/>
      <selection pane="bottomLeft" activeCell="B8" sqref="B8"/>
    </sheetView>
  </sheetViews>
  <sheetFormatPr defaultColWidth="9.58203125" defaultRowHeight="12.5" x14ac:dyDescent="0.25"/>
  <cols>
    <col min="1" max="1" width="3.83203125" style="4" customWidth="1"/>
    <col min="2" max="2" width="6.08203125" style="4" customWidth="1"/>
    <col min="3" max="3" width="14.75" style="4" customWidth="1"/>
    <col min="4" max="4" width="12.25" style="42" customWidth="1"/>
    <col min="5" max="5" width="63.58203125" style="4" customWidth="1"/>
    <col min="6" max="9" width="9.58203125" style="4"/>
    <col min="10" max="11" width="11.58203125" style="4" customWidth="1"/>
    <col min="12" max="16384" width="9.58203125" style="4"/>
  </cols>
  <sheetData>
    <row r="1" spans="1:8" ht="13" x14ac:dyDescent="0.3">
      <c r="A1" s="23" t="str">
        <f>TITLE</f>
        <v>AGENCY NAME</v>
      </c>
      <c r="B1" s="22"/>
      <c r="C1" s="22"/>
      <c r="D1" s="50"/>
      <c r="E1" s="22"/>
      <c r="F1" s="3" t="s">
        <v>0</v>
      </c>
      <c r="G1" s="3" t="s">
        <v>0</v>
      </c>
      <c r="H1" s="3" t="s">
        <v>0</v>
      </c>
    </row>
    <row r="2" spans="1:8" ht="13" x14ac:dyDescent="0.3">
      <c r="A2" s="23" t="str">
        <f>RECONCILIATION!A2</f>
        <v>FISCAL OFFICE</v>
      </c>
      <c r="B2" s="22"/>
      <c r="C2" s="22"/>
      <c r="D2" s="50"/>
      <c r="E2" s="22"/>
    </row>
    <row r="3" spans="1:8" ht="13" x14ac:dyDescent="0.3">
      <c r="A3" s="23" t="str">
        <f>RECONCILIATION!A3</f>
        <v>ACCOUNT 035 RECONCILIATION</v>
      </c>
      <c r="B3" s="22"/>
      <c r="C3" s="22"/>
      <c r="D3" s="50"/>
      <c r="E3" s="24" t="s">
        <v>76</v>
      </c>
      <c r="F3" s="3"/>
      <c r="G3" s="3" t="s">
        <v>0</v>
      </c>
      <c r="H3" s="3" t="s">
        <v>0</v>
      </c>
    </row>
    <row r="4" spans="1:8" ht="13.5" thickBot="1" x14ac:dyDescent="0.35">
      <c r="A4" s="23" t="str">
        <f>RECONCILIATION!A4</f>
        <v>xx-xx BIENNIUM, FM xx, (Mo/Yr)</v>
      </c>
      <c r="B4" s="22"/>
      <c r="C4" s="22"/>
      <c r="D4" s="55"/>
      <c r="E4" s="24" t="s">
        <v>77</v>
      </c>
    </row>
    <row r="5" spans="1:8" ht="13" x14ac:dyDescent="0.3">
      <c r="A5" s="85"/>
      <c r="B5" s="85"/>
      <c r="C5" s="85"/>
      <c r="D5" s="86"/>
      <c r="E5" s="85"/>
    </row>
    <row r="6" spans="1:8" ht="13.5" thickBot="1" x14ac:dyDescent="0.35">
      <c r="A6" s="82" t="s">
        <v>25</v>
      </c>
      <c r="B6" s="82" t="s">
        <v>26</v>
      </c>
      <c r="C6" s="82" t="s">
        <v>27</v>
      </c>
      <c r="D6" s="87" t="s">
        <v>28</v>
      </c>
      <c r="E6" s="84" t="s">
        <v>10</v>
      </c>
    </row>
    <row r="7" spans="1:8" x14ac:dyDescent="0.25">
      <c r="A7" s="228"/>
      <c r="B7" s="228"/>
      <c r="C7" s="67"/>
      <c r="D7" s="64"/>
      <c r="E7" s="65"/>
    </row>
    <row r="8" spans="1:8" x14ac:dyDescent="0.25">
      <c r="A8" s="226"/>
      <c r="B8" s="226"/>
      <c r="C8" s="66"/>
      <c r="D8" s="62"/>
      <c r="E8" s="63"/>
    </row>
    <row r="9" spans="1:8" x14ac:dyDescent="0.25">
      <c r="A9" s="227"/>
      <c r="B9" s="227"/>
      <c r="C9" s="61"/>
      <c r="D9" s="61"/>
      <c r="E9" s="63"/>
    </row>
    <row r="10" spans="1:8" x14ac:dyDescent="0.25">
      <c r="A10" s="227"/>
      <c r="B10" s="227"/>
      <c r="C10" s="61"/>
      <c r="D10" s="62"/>
      <c r="E10" s="63"/>
    </row>
    <row r="11" spans="1:8" x14ac:dyDescent="0.25">
      <c r="A11" s="227"/>
      <c r="B11" s="227"/>
      <c r="C11" s="61"/>
      <c r="D11" s="61"/>
      <c r="E11" s="63"/>
    </row>
    <row r="12" spans="1:8" x14ac:dyDescent="0.25">
      <c r="A12" s="226"/>
      <c r="B12" s="226"/>
      <c r="C12" s="61"/>
      <c r="D12" s="62"/>
      <c r="E12" s="63"/>
    </row>
    <row r="13" spans="1:8" x14ac:dyDescent="0.25">
      <c r="A13" s="226"/>
      <c r="B13" s="226"/>
      <c r="C13" s="61"/>
      <c r="D13" s="62"/>
      <c r="E13" s="63"/>
    </row>
    <row r="14" spans="1:8" x14ac:dyDescent="0.25">
      <c r="A14" s="226"/>
      <c r="B14" s="226"/>
      <c r="C14" s="61"/>
      <c r="D14" s="62"/>
      <c r="E14" s="63"/>
    </row>
    <row r="15" spans="1:8" x14ac:dyDescent="0.25">
      <c r="A15" s="226"/>
      <c r="B15" s="226"/>
      <c r="C15" s="61"/>
      <c r="D15" s="62"/>
      <c r="E15" s="63"/>
    </row>
    <row r="16" spans="1:8" s="14" customFormat="1" ht="13.5" thickBot="1" x14ac:dyDescent="0.35">
      <c r="A16" s="24"/>
      <c r="B16" s="24"/>
      <c r="C16" s="23" t="s">
        <v>29</v>
      </c>
      <c r="D16" s="53">
        <f>SUM(D7:D15)</f>
        <v>0</v>
      </c>
      <c r="E16" s="24"/>
    </row>
    <row r="17" spans="1:5" ht="13" thickTop="1" x14ac:dyDescent="0.25">
      <c r="A17" s="22"/>
      <c r="B17" s="22"/>
      <c r="C17" s="22"/>
      <c r="D17" s="50"/>
      <c r="E17" s="22"/>
    </row>
    <row r="18" spans="1:5" ht="13" x14ac:dyDescent="0.3">
      <c r="A18" s="23" t="s">
        <v>276</v>
      </c>
      <c r="B18" s="20"/>
      <c r="C18" s="22"/>
      <c r="D18" s="54">
        <f>REP_1324</f>
        <v>0</v>
      </c>
      <c r="E18" s="22"/>
    </row>
    <row r="19" spans="1:5" x14ac:dyDescent="0.25">
      <c r="A19" s="22"/>
      <c r="B19" s="20"/>
      <c r="C19" s="22"/>
      <c r="D19" s="50"/>
      <c r="E19" s="22"/>
    </row>
    <row r="20" spans="1:5" ht="13.5" thickBot="1" x14ac:dyDescent="0.35">
      <c r="A20" s="24" t="s">
        <v>30</v>
      </c>
      <c r="B20" s="22"/>
      <c r="C20" s="22"/>
      <c r="D20" s="53">
        <f>+D16-D18</f>
        <v>0</v>
      </c>
      <c r="E20" s="31"/>
    </row>
    <row r="21" spans="1:5" ht="13" thickTop="1" x14ac:dyDescent="0.25">
      <c r="A21" s="28"/>
      <c r="B21" s="28"/>
      <c r="C21" s="28"/>
      <c r="D21" s="51"/>
      <c r="E21" s="28"/>
    </row>
    <row r="22" spans="1:5" ht="14" x14ac:dyDescent="0.3">
      <c r="A22" s="7" t="s">
        <v>59</v>
      </c>
      <c r="B22" s="7"/>
      <c r="C22" s="2"/>
      <c r="D22" s="41"/>
      <c r="E22" s="2"/>
    </row>
    <row r="23" spans="1:5" ht="14" x14ac:dyDescent="0.3">
      <c r="A23" s="235" t="s">
        <v>292</v>
      </c>
      <c r="B23" s="236" t="s">
        <v>293</v>
      </c>
      <c r="C23" s="245"/>
      <c r="D23" s="246"/>
      <c r="E23" s="2"/>
    </row>
    <row r="24" spans="1:5" s="38" customFormat="1" ht="15" customHeight="1" x14ac:dyDescent="0.25">
      <c r="A24" s="235" t="s">
        <v>292</v>
      </c>
      <c r="B24" s="236" t="s">
        <v>87</v>
      </c>
      <c r="C24" s="236"/>
      <c r="D24" s="237"/>
      <c r="E24" s="232"/>
    </row>
    <row r="25" spans="1:5" s="38" customFormat="1" ht="15" customHeight="1" x14ac:dyDescent="0.25">
      <c r="A25" s="235" t="s">
        <v>292</v>
      </c>
      <c r="B25" s="236" t="s">
        <v>86</v>
      </c>
      <c r="C25" s="236"/>
      <c r="D25" s="237"/>
      <c r="E25" s="232"/>
    </row>
    <row r="26" spans="1:5" s="38" customFormat="1" ht="15" customHeight="1" x14ac:dyDescent="0.25">
      <c r="A26" s="235" t="s">
        <v>292</v>
      </c>
      <c r="B26" s="236" t="s">
        <v>61</v>
      </c>
      <c r="C26" s="236"/>
      <c r="D26" s="237"/>
      <c r="E26" s="232"/>
    </row>
    <row r="27" spans="1:5" s="38" customFormat="1" ht="15" customHeight="1" x14ac:dyDescent="0.25">
      <c r="A27" s="235" t="s">
        <v>292</v>
      </c>
      <c r="B27" s="236" t="s">
        <v>270</v>
      </c>
      <c r="C27" s="236"/>
      <c r="D27" s="237"/>
      <c r="E27" s="232"/>
    </row>
    <row r="28" spans="1:5" s="38" customFormat="1" ht="15" customHeight="1" x14ac:dyDescent="0.25">
      <c r="A28" s="235" t="s">
        <v>292</v>
      </c>
      <c r="B28" s="236" t="s">
        <v>181</v>
      </c>
      <c r="C28" s="236"/>
      <c r="D28" s="237"/>
      <c r="E28" s="232"/>
    </row>
    <row r="29" spans="1:5" ht="14" x14ac:dyDescent="0.3">
      <c r="A29" s="2"/>
      <c r="B29" s="22"/>
      <c r="C29" s="22"/>
      <c r="D29" s="50"/>
      <c r="E29" s="22"/>
    </row>
    <row r="30" spans="1:5" ht="14" x14ac:dyDescent="0.3">
      <c r="A30" s="7" t="s">
        <v>294</v>
      </c>
      <c r="B30" s="2"/>
      <c r="C30" s="2"/>
      <c r="D30" s="41"/>
      <c r="E30" s="2"/>
    </row>
    <row r="31" spans="1:5" s="38" customFormat="1" x14ac:dyDescent="0.25">
      <c r="A31" s="235" t="s">
        <v>292</v>
      </c>
      <c r="B31" s="257" t="s">
        <v>85</v>
      </c>
      <c r="C31" s="257"/>
      <c r="D31" s="257"/>
      <c r="E31" s="257"/>
    </row>
    <row r="32" spans="1:5" s="38" customFormat="1" x14ac:dyDescent="0.25">
      <c r="A32" s="235" t="s">
        <v>292</v>
      </c>
      <c r="B32" s="236" t="s">
        <v>342</v>
      </c>
      <c r="C32" s="236"/>
      <c r="D32" s="237"/>
      <c r="E32" s="236"/>
    </row>
    <row r="33" spans="1:5" s="38" customFormat="1" x14ac:dyDescent="0.25">
      <c r="A33" s="235" t="s">
        <v>292</v>
      </c>
      <c r="B33" s="236" t="s">
        <v>332</v>
      </c>
      <c r="C33" s="236"/>
      <c r="D33" s="237"/>
      <c r="E33" s="236"/>
    </row>
    <row r="34" spans="1:5" ht="14" x14ac:dyDescent="0.3">
      <c r="A34" s="2"/>
      <c r="B34" s="22"/>
      <c r="C34" s="22"/>
      <c r="D34" s="50"/>
      <c r="E34" s="22"/>
    </row>
    <row r="35" spans="1:5" ht="14" x14ac:dyDescent="0.3">
      <c r="A35" s="7" t="s">
        <v>65</v>
      </c>
      <c r="B35" s="22"/>
      <c r="C35" s="22"/>
      <c r="D35" s="50"/>
      <c r="E35" s="2"/>
    </row>
    <row r="36" spans="1:5" x14ac:dyDescent="0.25">
      <c r="A36" s="22" t="s">
        <v>84</v>
      </c>
      <c r="B36" s="22"/>
      <c r="C36" s="22"/>
      <c r="D36" s="50"/>
      <c r="E36" s="22"/>
    </row>
    <row r="37" spans="1:5" x14ac:dyDescent="0.25">
      <c r="A37" s="22"/>
      <c r="B37" s="230" t="s">
        <v>78</v>
      </c>
      <c r="C37" s="230" t="s">
        <v>79</v>
      </c>
      <c r="D37" s="50" t="s">
        <v>273</v>
      </c>
      <c r="E37" s="22"/>
    </row>
    <row r="38" spans="1:5" x14ac:dyDescent="0.25">
      <c r="A38" s="22"/>
      <c r="B38" s="231" t="s">
        <v>153</v>
      </c>
      <c r="C38" s="231" t="s">
        <v>155</v>
      </c>
      <c r="D38" s="50" t="s">
        <v>154</v>
      </c>
      <c r="E38" s="22"/>
    </row>
    <row r="39" spans="1:5" x14ac:dyDescent="0.25">
      <c r="A39" s="22" t="s">
        <v>88</v>
      </c>
      <c r="B39" s="22"/>
      <c r="C39" s="22"/>
      <c r="D39" s="50"/>
      <c r="E39" s="22"/>
    </row>
    <row r="40" spans="1:5" x14ac:dyDescent="0.25">
      <c r="A40" s="22"/>
      <c r="B40" s="230" t="s">
        <v>66</v>
      </c>
      <c r="C40" s="230" t="s">
        <v>182</v>
      </c>
      <c r="D40" s="50" t="s">
        <v>102</v>
      </c>
      <c r="E40" s="22"/>
    </row>
    <row r="41" spans="1:5" x14ac:dyDescent="0.25">
      <c r="A41" s="22"/>
      <c r="B41" s="230" t="s">
        <v>186</v>
      </c>
      <c r="C41" s="230" t="s">
        <v>187</v>
      </c>
      <c r="D41" s="50" t="s">
        <v>274</v>
      </c>
      <c r="E41" s="22"/>
    </row>
    <row r="42" spans="1:5" x14ac:dyDescent="0.25">
      <c r="A42" s="22"/>
      <c r="B42" s="230"/>
      <c r="C42" s="230"/>
      <c r="D42" s="50"/>
      <c r="E42" s="22"/>
    </row>
    <row r="43" spans="1:5" x14ac:dyDescent="0.25">
      <c r="A43" s="22"/>
      <c r="B43" s="21" t="s">
        <v>148</v>
      </c>
      <c r="C43" s="22" t="s">
        <v>118</v>
      </c>
      <c r="D43" s="50" t="s">
        <v>289</v>
      </c>
      <c r="E43" s="22"/>
    </row>
    <row r="44" spans="1:5" x14ac:dyDescent="0.25">
      <c r="A44" s="22"/>
      <c r="B44" s="21" t="s">
        <v>149</v>
      </c>
      <c r="C44" s="22" t="s">
        <v>160</v>
      </c>
      <c r="D44" s="50" t="s">
        <v>289</v>
      </c>
      <c r="E44" s="22"/>
    </row>
    <row r="45" spans="1:5" x14ac:dyDescent="0.25">
      <c r="A45" s="22"/>
      <c r="B45" s="21" t="s">
        <v>150</v>
      </c>
      <c r="C45" s="21" t="s">
        <v>89</v>
      </c>
      <c r="D45" s="50" t="s">
        <v>288</v>
      </c>
      <c r="E45" s="22"/>
    </row>
    <row r="46" spans="1:5" x14ac:dyDescent="0.25">
      <c r="A46" s="22"/>
      <c r="B46" s="21" t="s">
        <v>152</v>
      </c>
      <c r="C46" s="21" t="s">
        <v>90</v>
      </c>
      <c r="D46" s="50" t="s">
        <v>288</v>
      </c>
      <c r="E46" s="22"/>
    </row>
    <row r="47" spans="1:5" x14ac:dyDescent="0.25">
      <c r="A47" s="22"/>
      <c r="B47" s="231" t="s">
        <v>175</v>
      </c>
      <c r="C47" s="230" t="s">
        <v>89</v>
      </c>
      <c r="D47" s="50" t="s">
        <v>177</v>
      </c>
      <c r="E47" s="22"/>
    </row>
    <row r="48" spans="1:5" x14ac:dyDescent="0.25">
      <c r="A48" s="22"/>
      <c r="B48" s="231" t="s">
        <v>176</v>
      </c>
      <c r="C48" s="230" t="s">
        <v>90</v>
      </c>
      <c r="D48" s="50" t="s">
        <v>287</v>
      </c>
      <c r="E48" s="22"/>
    </row>
    <row r="49" spans="1:5" x14ac:dyDescent="0.25">
      <c r="A49" s="22"/>
      <c r="B49" s="21" t="s">
        <v>173</v>
      </c>
      <c r="C49" s="22" t="s">
        <v>118</v>
      </c>
      <c r="D49" s="50" t="s">
        <v>290</v>
      </c>
      <c r="E49" s="22"/>
    </row>
    <row r="50" spans="1:5" x14ac:dyDescent="0.25">
      <c r="A50" s="22"/>
      <c r="B50" s="21" t="s">
        <v>174</v>
      </c>
      <c r="C50" s="21" t="s">
        <v>160</v>
      </c>
      <c r="D50" s="50" t="s">
        <v>291</v>
      </c>
      <c r="E50" s="22"/>
    </row>
    <row r="51" spans="1:5" x14ac:dyDescent="0.25">
      <c r="A51" s="22"/>
      <c r="B51" s="21"/>
      <c r="C51" s="22"/>
      <c r="D51" s="50"/>
      <c r="E51" s="22"/>
    </row>
    <row r="52" spans="1:5" x14ac:dyDescent="0.25">
      <c r="A52" s="22"/>
      <c r="B52" s="21" t="s">
        <v>80</v>
      </c>
      <c r="C52" s="22" t="s">
        <v>82</v>
      </c>
      <c r="D52" s="50" t="s">
        <v>91</v>
      </c>
      <c r="E52" s="22"/>
    </row>
    <row r="53" spans="1:5" x14ac:dyDescent="0.25">
      <c r="A53" s="22"/>
      <c r="B53" s="21" t="s">
        <v>81</v>
      </c>
      <c r="C53" s="22" t="s">
        <v>83</v>
      </c>
      <c r="D53" s="50" t="s">
        <v>136</v>
      </c>
      <c r="E53" s="22"/>
    </row>
  </sheetData>
  <customSheetViews>
    <customSheetView guid="{6288208E-9884-4B0E-8120-5D97E9A2F7E1}" fitToPage="1">
      <pane ySplit="6" topLeftCell="A29" activePane="bottomLeft" state="frozen"/>
      <selection pane="bottomLeft" activeCell="E35" sqref="E35"/>
      <pageMargins left="0.25" right="0.25" top="0.41" bottom="0.65" header="0.19" footer="0.36"/>
      <pageSetup scale="73" orientation="portrait" blackAndWhite="1" r:id="rId1"/>
      <headerFooter alignWithMargins="0">
        <oddHeader>&amp;F</oddHeader>
        <oddFooter>&amp;CPage &amp;P of &amp;N&amp;R&amp;D, &amp;T</oddFooter>
      </headerFooter>
    </customSheetView>
    <customSheetView guid="{767BE687-A102-4BA4-B1EC-017F27F7D629}" fitToPage="1">
      <pane ySplit="6" topLeftCell="A29" activePane="bottomLeft" state="frozen"/>
      <selection pane="bottomLeft" activeCell="E35" sqref="E35"/>
      <pageMargins left="0.25" right="0.25" top="0.41" bottom="0.65" header="0.19" footer="0.36"/>
      <pageSetup scale="73" orientation="portrait" blackAndWhite="1" r:id="rId2"/>
      <headerFooter alignWithMargins="0">
        <oddHeader>&amp;F</oddHeader>
        <oddFooter>&amp;CPage &amp;P of &amp;N&amp;R&amp;D, &amp;T</oddFooter>
      </headerFooter>
    </customSheetView>
    <customSheetView guid="{E74D16E1-C131-4A08-84CD-BEBBD6E38E77}" fitToPage="1">
      <pane ySplit="6" topLeftCell="A29" activePane="bottomLeft" state="frozen"/>
      <selection pane="bottomLeft" activeCell="E35" sqref="E35"/>
      <pageMargins left="0.25" right="0.25" top="0.41" bottom="0.65" header="0.19" footer="0.36"/>
      <pageSetup scale="73" orientation="portrait" blackAndWhite="1" r:id="rId3"/>
      <headerFooter alignWithMargins="0">
        <oddHeader>&amp;F</oddHeader>
        <oddFooter>&amp;CPage &amp;P of &amp;N&amp;R&amp;D, &amp;T</oddFooter>
      </headerFooter>
    </customSheetView>
    <customSheetView guid="{7BBACD3F-2A37-480A-8496-757FC6CDAD25}" fitToPage="1">
      <pane ySplit="6" topLeftCell="A29" activePane="bottomLeft" state="frozen"/>
      <selection pane="bottomLeft" activeCell="E35" sqref="E35"/>
      <pageMargins left="0.25" right="0.25" top="0.41" bottom="0.65" header="0.19" footer="0.36"/>
      <pageSetup scale="73" orientation="portrait" blackAndWhite="1" r:id="rId4"/>
      <headerFooter alignWithMargins="0">
        <oddHeader>&amp;F</oddHeader>
        <oddFooter>&amp;CPage &amp;P of &amp;N&amp;R&amp;D, &amp;T</oddFooter>
      </headerFooter>
    </customSheetView>
  </customSheetViews>
  <mergeCells count="1">
    <mergeCell ref="B31:E31"/>
  </mergeCells>
  <phoneticPr fontId="14" type="noConversion"/>
  <pageMargins left="0.25" right="0.25" top="0.41" bottom="0.65" header="0.19" footer="0.36"/>
  <pageSetup scale="80" orientation="portrait" r:id="rId5"/>
  <headerFooter alignWithMargins="0">
    <oddFooter>&amp;L&amp;"Arial,Regular"Page &amp;P of &amp;N
&amp;D, &amp;T&amp;R&amp;"Arial,Regular"&amp;Z
&amp;F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H41"/>
  <sheetViews>
    <sheetView workbookViewId="0">
      <pane ySplit="6" topLeftCell="A22" activePane="bottomLeft" state="frozen"/>
      <selection activeCell="B8" sqref="B8"/>
      <selection pane="bottomLeft" activeCell="B8" sqref="B8"/>
    </sheetView>
  </sheetViews>
  <sheetFormatPr defaultColWidth="9.58203125" defaultRowHeight="12.5" x14ac:dyDescent="0.25"/>
  <cols>
    <col min="1" max="1" width="4.5" style="4" customWidth="1"/>
    <col min="2" max="2" width="6" style="4" customWidth="1"/>
    <col min="3" max="3" width="15.58203125" style="4" customWidth="1"/>
    <col min="4" max="4" width="12.75" style="42" customWidth="1"/>
    <col min="5" max="5" width="42.58203125" style="4" customWidth="1"/>
    <col min="6" max="9" width="9.58203125" style="4"/>
    <col min="10" max="11" width="11.58203125" style="4" customWidth="1"/>
    <col min="12" max="16384" width="9.58203125" style="4"/>
  </cols>
  <sheetData>
    <row r="1" spans="1:8" ht="13" x14ac:dyDescent="0.3">
      <c r="A1" s="23" t="str">
        <f>TITLE</f>
        <v>AGENCY NAME</v>
      </c>
      <c r="B1" s="22"/>
      <c r="C1" s="22"/>
      <c r="D1" s="50"/>
      <c r="E1" s="22"/>
      <c r="F1" s="3" t="s">
        <v>0</v>
      </c>
      <c r="G1" s="3" t="s">
        <v>0</v>
      </c>
      <c r="H1" s="3" t="s">
        <v>0</v>
      </c>
    </row>
    <row r="2" spans="1:8" ht="13" x14ac:dyDescent="0.3">
      <c r="A2" s="23" t="str">
        <f>RECONCILIATION!A2</f>
        <v>FISCAL OFFICE</v>
      </c>
      <c r="B2" s="22"/>
      <c r="C2" s="22"/>
      <c r="D2" s="50"/>
      <c r="E2" s="22"/>
    </row>
    <row r="3" spans="1:8" ht="13" x14ac:dyDescent="0.3">
      <c r="A3" s="23" t="str">
        <f>RECONCILIATION!A3</f>
        <v>ACCOUNT 035 RECONCILIATION</v>
      </c>
      <c r="B3" s="22"/>
      <c r="C3" s="22"/>
      <c r="D3" s="50"/>
      <c r="E3" s="24" t="s">
        <v>31</v>
      </c>
      <c r="F3" s="3"/>
      <c r="G3" s="3" t="s">
        <v>0</v>
      </c>
      <c r="H3" s="3" t="s">
        <v>0</v>
      </c>
    </row>
    <row r="4" spans="1:8" ht="13.5" thickBot="1" x14ac:dyDescent="0.35">
      <c r="A4" s="23" t="str">
        <f>RECONCILIATION!A4</f>
        <v>xx-xx BIENNIUM, FM xx, (Mo/Yr)</v>
      </c>
      <c r="B4" s="29"/>
      <c r="C4" s="29"/>
      <c r="D4" s="57"/>
      <c r="E4" s="25" t="s">
        <v>32</v>
      </c>
    </row>
    <row r="5" spans="1:8" ht="13" x14ac:dyDescent="0.3">
      <c r="A5" s="85"/>
      <c r="B5" s="85"/>
      <c r="C5" s="85"/>
      <c r="D5" s="86"/>
      <c r="E5" s="85"/>
    </row>
    <row r="6" spans="1:8" ht="13.5" thickBot="1" x14ac:dyDescent="0.35">
      <c r="A6" s="82" t="s">
        <v>25</v>
      </c>
      <c r="B6" s="82" t="s">
        <v>26</v>
      </c>
      <c r="C6" s="82" t="s">
        <v>27</v>
      </c>
      <c r="D6" s="87" t="s">
        <v>33</v>
      </c>
      <c r="E6" s="84" t="s">
        <v>10</v>
      </c>
    </row>
    <row r="7" spans="1:8" x14ac:dyDescent="0.25">
      <c r="A7" s="225"/>
      <c r="B7" s="225"/>
      <c r="C7" s="71"/>
      <c r="D7" s="72"/>
      <c r="E7" s="73"/>
    </row>
    <row r="8" spans="1:8" x14ac:dyDescent="0.25">
      <c r="A8" s="226"/>
      <c r="B8" s="226"/>
      <c r="C8" s="68"/>
      <c r="D8" s="69"/>
      <c r="E8" s="61"/>
    </row>
    <row r="9" spans="1:8" x14ac:dyDescent="0.25">
      <c r="A9" s="226"/>
      <c r="B9" s="226"/>
      <c r="C9" s="68"/>
      <c r="D9" s="69"/>
      <c r="E9" s="61"/>
    </row>
    <row r="10" spans="1:8" x14ac:dyDescent="0.25">
      <c r="A10" s="226"/>
      <c r="B10" s="226"/>
      <c r="C10" s="68"/>
      <c r="D10" s="69"/>
      <c r="E10" s="61"/>
    </row>
    <row r="11" spans="1:8" x14ac:dyDescent="0.25">
      <c r="A11" s="226"/>
      <c r="B11" s="226"/>
      <c r="C11" s="68"/>
      <c r="D11" s="69"/>
      <c r="E11" s="61"/>
    </row>
    <row r="12" spans="1:8" x14ac:dyDescent="0.25">
      <c r="A12" s="226"/>
      <c r="B12" s="226"/>
      <c r="C12" s="68"/>
      <c r="D12" s="69"/>
      <c r="E12" s="61"/>
    </row>
    <row r="13" spans="1:8" x14ac:dyDescent="0.25">
      <c r="A13" s="226"/>
      <c r="B13" s="226"/>
      <c r="C13" s="68"/>
      <c r="D13" s="69"/>
      <c r="E13" s="70"/>
    </row>
    <row r="14" spans="1:8" x14ac:dyDescent="0.25">
      <c r="A14" s="226"/>
      <c r="B14" s="226"/>
      <c r="C14" s="68"/>
      <c r="D14" s="69"/>
      <c r="E14" s="70"/>
    </row>
    <row r="15" spans="1:8" x14ac:dyDescent="0.25">
      <c r="A15" s="226"/>
      <c r="B15" s="226"/>
      <c r="C15" s="68"/>
      <c r="D15" s="69"/>
      <c r="E15" s="61"/>
    </row>
    <row r="16" spans="1:8" x14ac:dyDescent="0.25">
      <c r="A16" s="226"/>
      <c r="B16" s="226"/>
      <c r="C16" s="68"/>
      <c r="D16" s="69"/>
      <c r="E16" s="61"/>
    </row>
    <row r="17" spans="1:5" x14ac:dyDescent="0.25">
      <c r="A17" s="226"/>
      <c r="B17" s="226"/>
      <c r="C17" s="68"/>
      <c r="D17" s="69"/>
      <c r="E17" s="61"/>
    </row>
    <row r="18" spans="1:5" x14ac:dyDescent="0.25">
      <c r="A18" s="226"/>
      <c r="B18" s="226"/>
      <c r="C18" s="68"/>
      <c r="D18" s="69"/>
      <c r="E18" s="61"/>
    </row>
    <row r="19" spans="1:5" x14ac:dyDescent="0.25">
      <c r="A19" s="226"/>
      <c r="B19" s="226"/>
      <c r="C19" s="68"/>
      <c r="D19" s="69"/>
      <c r="E19" s="61"/>
    </row>
    <row r="20" spans="1:5" s="14" customFormat="1" ht="13.5" thickBot="1" x14ac:dyDescent="0.35">
      <c r="A20" s="24"/>
      <c r="B20" s="24"/>
      <c r="C20" s="23" t="s">
        <v>29</v>
      </c>
      <c r="D20" s="53">
        <f>SUM(D7:D19)</f>
        <v>0</v>
      </c>
      <c r="E20" s="24"/>
    </row>
    <row r="21" spans="1:5" ht="13" thickTop="1" x14ac:dyDescent="0.25">
      <c r="A21" s="22"/>
      <c r="B21" s="22"/>
      <c r="C21" s="22"/>
      <c r="D21" s="50"/>
      <c r="E21" s="22"/>
    </row>
    <row r="22" spans="1:5" ht="13" x14ac:dyDescent="0.3">
      <c r="A22" s="23" t="str">
        <f>BALANCE</f>
        <v>Amt per Reconciliation Tab</v>
      </c>
      <c r="B22" s="20"/>
      <c r="C22" s="22"/>
      <c r="D22" s="55">
        <f>REP_5111</f>
        <v>0</v>
      </c>
      <c r="E22" s="22"/>
    </row>
    <row r="23" spans="1:5" ht="13" x14ac:dyDescent="0.3">
      <c r="A23" s="24"/>
      <c r="B23" s="20"/>
      <c r="C23" s="22"/>
      <c r="D23" s="50"/>
      <c r="E23" s="22"/>
    </row>
    <row r="24" spans="1:5" ht="13.5" thickBot="1" x14ac:dyDescent="0.35">
      <c r="A24" s="24" t="str">
        <f>DIFFERENCE</f>
        <v>Difference S/B ZERO</v>
      </c>
      <c r="B24" s="22"/>
      <c r="C24" s="22"/>
      <c r="D24" s="53">
        <f>+D20-D22</f>
        <v>0</v>
      </c>
      <c r="E24" s="22"/>
    </row>
    <row r="25" spans="1:5" ht="13" thickTop="1" x14ac:dyDescent="0.25">
      <c r="A25" s="20"/>
      <c r="B25" s="20"/>
      <c r="C25" s="22"/>
      <c r="D25" s="50"/>
      <c r="E25" s="22"/>
    </row>
    <row r="26" spans="1:5" x14ac:dyDescent="0.25">
      <c r="A26" s="22"/>
      <c r="B26" s="20"/>
      <c r="C26" s="22"/>
      <c r="D26" s="50"/>
      <c r="E26" s="22"/>
    </row>
    <row r="27" spans="1:5" ht="14" x14ac:dyDescent="0.3">
      <c r="A27" s="7" t="s">
        <v>59</v>
      </c>
      <c r="B27" s="7"/>
      <c r="C27" s="2"/>
    </row>
    <row r="28" spans="1:5" s="38" customFormat="1" x14ac:dyDescent="0.25">
      <c r="A28" s="234" t="s">
        <v>292</v>
      </c>
      <c r="B28" s="236" t="s">
        <v>181</v>
      </c>
      <c r="C28" s="232"/>
      <c r="D28" s="233"/>
      <c r="E28" s="232"/>
    </row>
    <row r="29" spans="1:5" s="38" customFormat="1" ht="15" customHeight="1" x14ac:dyDescent="0.25">
      <c r="A29" s="232"/>
      <c r="B29" s="232"/>
      <c r="C29" s="232"/>
      <c r="D29" s="233"/>
      <c r="E29" s="232"/>
    </row>
    <row r="30" spans="1:5" ht="14" x14ac:dyDescent="0.3">
      <c r="A30" s="7" t="s">
        <v>294</v>
      </c>
    </row>
    <row r="31" spans="1:5" s="38" customFormat="1" ht="24" customHeight="1" x14ac:dyDescent="0.25">
      <c r="A31" s="235" t="s">
        <v>292</v>
      </c>
      <c r="B31" s="257" t="s">
        <v>62</v>
      </c>
      <c r="C31" s="257"/>
      <c r="D31" s="257"/>
      <c r="E31" s="257"/>
    </row>
    <row r="32" spans="1:5" s="38" customFormat="1" x14ac:dyDescent="0.25">
      <c r="A32" s="235" t="s">
        <v>292</v>
      </c>
      <c r="B32" s="236" t="s">
        <v>295</v>
      </c>
      <c r="C32" s="236"/>
      <c r="D32" s="237"/>
      <c r="E32" s="236"/>
    </row>
    <row r="33" spans="1:5" s="38" customFormat="1" ht="13" x14ac:dyDescent="0.25">
      <c r="A33" s="235" t="s">
        <v>292</v>
      </c>
      <c r="B33" s="238" t="s">
        <v>114</v>
      </c>
      <c r="C33" s="236"/>
      <c r="D33" s="237"/>
      <c r="E33" s="236"/>
    </row>
    <row r="34" spans="1:5" x14ac:dyDescent="0.25">
      <c r="A34" s="20"/>
      <c r="B34" s="22"/>
      <c r="C34" s="22"/>
      <c r="D34" s="50"/>
      <c r="E34" s="22"/>
    </row>
    <row r="35" spans="1:5" ht="14" x14ac:dyDescent="0.3">
      <c r="A35" s="7" t="s">
        <v>65</v>
      </c>
      <c r="B35" s="2"/>
      <c r="C35" s="2"/>
      <c r="D35" s="41"/>
      <c r="E35" s="2"/>
    </row>
    <row r="36" spans="1:5" x14ac:dyDescent="0.25">
      <c r="A36" s="22" t="s">
        <v>84</v>
      </c>
      <c r="B36" s="22"/>
      <c r="C36" s="22"/>
      <c r="D36" s="50"/>
      <c r="E36" s="22"/>
    </row>
    <row r="37" spans="1:5" x14ac:dyDescent="0.25">
      <c r="A37" s="22"/>
      <c r="B37" s="21" t="s">
        <v>97</v>
      </c>
      <c r="C37" s="21" t="s">
        <v>98</v>
      </c>
      <c r="D37" s="50" t="s">
        <v>157</v>
      </c>
      <c r="E37" s="22"/>
    </row>
    <row r="38" spans="1:5" x14ac:dyDescent="0.25">
      <c r="A38" s="22"/>
      <c r="B38" s="21" t="s">
        <v>156</v>
      </c>
      <c r="C38" s="21" t="s">
        <v>158</v>
      </c>
      <c r="D38" s="50" t="s">
        <v>159</v>
      </c>
      <c r="E38" s="22"/>
    </row>
    <row r="39" spans="1:5" ht="14" x14ac:dyDescent="0.3">
      <c r="A39" s="2"/>
      <c r="B39" s="2"/>
      <c r="C39" s="2"/>
      <c r="D39" s="41"/>
      <c r="E39" s="2"/>
    </row>
    <row r="40" spans="1:5" ht="14" x14ac:dyDescent="0.3">
      <c r="A40" s="2"/>
      <c r="B40" s="2"/>
      <c r="C40" s="2"/>
      <c r="D40" s="41"/>
      <c r="E40" s="2"/>
    </row>
    <row r="41" spans="1:5" ht="14" x14ac:dyDescent="0.3">
      <c r="A41" s="2"/>
      <c r="B41" s="2"/>
      <c r="C41" s="2"/>
      <c r="D41" s="41"/>
      <c r="E41" s="2"/>
    </row>
  </sheetData>
  <customSheetViews>
    <customSheetView guid="{6288208E-9884-4B0E-8120-5D97E9A2F7E1}" fitToPage="1">
      <pane ySplit="6" topLeftCell="A7" activePane="bottomLeft" state="frozen"/>
      <selection pane="bottomLeft" activeCell="E35" sqref="E35"/>
      <pageMargins left="0.25" right="0.25" top="0.41" bottom="0.65" header="0.19" footer="0.36"/>
      <pageSetup scale="86" orientation="portrait" blackAndWhite="1" horizontalDpi="4294967292" r:id="rId1"/>
      <headerFooter alignWithMargins="0">
        <oddHeader>&amp;F</oddHeader>
        <oddFooter>&amp;CPage &amp;P of &amp;N&amp;R&amp;D, &amp;T</oddFooter>
      </headerFooter>
    </customSheetView>
    <customSheetView guid="{767BE687-A102-4BA4-B1EC-017F27F7D629}" fitToPage="1">
      <pane ySplit="6" topLeftCell="A7" activePane="bottomLeft" state="frozen"/>
      <selection pane="bottomLeft" activeCell="E35" sqref="E35"/>
      <pageMargins left="0.25" right="0.25" top="0.41" bottom="0.65" header="0.19" footer="0.36"/>
      <pageSetup scale="86" orientation="portrait" blackAndWhite="1" horizontalDpi="4294967292" r:id="rId2"/>
      <headerFooter alignWithMargins="0">
        <oddHeader>&amp;F</oddHeader>
        <oddFooter>&amp;CPage &amp;P of &amp;N&amp;R&amp;D, &amp;T</oddFooter>
      </headerFooter>
    </customSheetView>
    <customSheetView guid="{E74D16E1-C131-4A08-84CD-BEBBD6E38E77}" fitToPage="1">
      <pane ySplit="6" topLeftCell="A7" activePane="bottomLeft" state="frozen"/>
      <selection pane="bottomLeft" activeCell="E35" sqref="E35"/>
      <pageMargins left="0.25" right="0.25" top="0.41" bottom="0.65" header="0.19" footer="0.36"/>
      <pageSetup scale="86" orientation="portrait" blackAndWhite="1" horizontalDpi="4294967292" r:id="rId3"/>
      <headerFooter alignWithMargins="0">
        <oddHeader>&amp;F</oddHeader>
        <oddFooter>&amp;CPage &amp;P of &amp;N&amp;R&amp;D, &amp;T</oddFooter>
      </headerFooter>
    </customSheetView>
    <customSheetView guid="{7BBACD3F-2A37-480A-8496-757FC6CDAD25}" fitToPage="1">
      <pane ySplit="6" topLeftCell="A7" activePane="bottomLeft" state="frozen"/>
      <selection pane="bottomLeft" activeCell="E35" sqref="E35"/>
      <pageMargins left="0.25" right="0.25" top="0.41" bottom="0.65" header="0.19" footer="0.36"/>
      <pageSetup scale="86" orientation="portrait" blackAndWhite="1" horizontalDpi="4294967292" r:id="rId4"/>
      <headerFooter alignWithMargins="0">
        <oddHeader>&amp;F</oddHeader>
        <oddFooter>&amp;CPage &amp;P of &amp;N&amp;R&amp;D, &amp;T</oddFooter>
      </headerFooter>
    </customSheetView>
  </customSheetViews>
  <mergeCells count="1">
    <mergeCell ref="B31:E31"/>
  </mergeCells>
  <phoneticPr fontId="0" type="noConversion"/>
  <pageMargins left="0.25" right="0.25" top="0.41" bottom="0.65" header="0.19" footer="0.36"/>
  <pageSetup scale="94" orientation="portrait" r:id="rId5"/>
  <headerFooter alignWithMargins="0">
    <oddFooter>&amp;L&amp;"Arial,Regular"Page &amp;P of &amp;N
&amp;D, &amp;T&amp;R&amp;"Arial,Regular"&amp;Z
&amp;F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autoPageBreaks="0" fitToPage="1"/>
  </sheetPr>
  <dimension ref="A1:H58"/>
  <sheetViews>
    <sheetView zoomScaleNormal="100" workbookViewId="0">
      <pane ySplit="6" topLeftCell="A31" activePane="bottomLeft" state="frozen"/>
      <selection activeCell="B8" sqref="B8"/>
      <selection pane="bottomLeft" activeCell="B8" sqref="B8"/>
    </sheetView>
  </sheetViews>
  <sheetFormatPr defaultColWidth="9.58203125" defaultRowHeight="12.5" x14ac:dyDescent="0.25"/>
  <cols>
    <col min="1" max="1" width="3.33203125" style="28" customWidth="1"/>
    <col min="2" max="2" width="5.58203125" style="28" customWidth="1"/>
    <col min="3" max="3" width="14" style="28" bestFit="1" customWidth="1"/>
    <col min="4" max="4" width="11.33203125" style="51" customWidth="1"/>
    <col min="5" max="5" width="71.33203125" style="28" customWidth="1"/>
    <col min="6" max="7" width="9.58203125" style="28"/>
    <col min="8" max="8" width="10" style="28" customWidth="1"/>
    <col min="9" max="9" width="9.58203125" style="28"/>
    <col min="10" max="11" width="11.58203125" style="28" customWidth="1"/>
    <col min="12" max="16384" width="9.58203125" style="28"/>
  </cols>
  <sheetData>
    <row r="1" spans="1:8" ht="13" x14ac:dyDescent="0.3">
      <c r="A1" s="23" t="str">
        <f>TITLE</f>
        <v>AGENCY NAME</v>
      </c>
      <c r="B1" s="22"/>
      <c r="C1" s="22"/>
      <c r="D1" s="50"/>
      <c r="E1" s="22"/>
      <c r="F1" s="27" t="s">
        <v>0</v>
      </c>
      <c r="G1" s="27" t="s">
        <v>0</v>
      </c>
      <c r="H1" s="27" t="s">
        <v>0</v>
      </c>
    </row>
    <row r="2" spans="1:8" ht="13" x14ac:dyDescent="0.3">
      <c r="A2" s="26" t="str">
        <f>RECONCILIATION!A2</f>
        <v>FISCAL OFFICE</v>
      </c>
      <c r="B2" s="22"/>
      <c r="C2" s="22"/>
      <c r="D2" s="50"/>
      <c r="E2" s="22"/>
    </row>
    <row r="3" spans="1:8" ht="13" x14ac:dyDescent="0.3">
      <c r="A3" s="26" t="str">
        <f>RECONCILIATION!A3</f>
        <v>ACCOUNT 035 RECONCILIATION</v>
      </c>
      <c r="B3" s="22"/>
      <c r="C3" s="22"/>
      <c r="D3" s="50"/>
      <c r="E3" s="24" t="s">
        <v>34</v>
      </c>
      <c r="F3" s="27"/>
      <c r="G3" s="27" t="s">
        <v>0</v>
      </c>
      <c r="H3" s="27" t="s">
        <v>0</v>
      </c>
    </row>
    <row r="4" spans="1:8" ht="13.5" thickBot="1" x14ac:dyDescent="0.35">
      <c r="A4" s="26" t="str">
        <f>RECONCILIATION!A4</f>
        <v>xx-xx BIENNIUM, FM xx, (Mo/Yr)</v>
      </c>
      <c r="B4" s="29"/>
      <c r="C4" s="29"/>
      <c r="D4" s="52"/>
      <c r="E4" s="25" t="s">
        <v>35</v>
      </c>
    </row>
    <row r="5" spans="1:8" ht="13" x14ac:dyDescent="0.3">
      <c r="A5" s="85"/>
      <c r="B5" s="85"/>
      <c r="C5" s="85"/>
      <c r="D5" s="86"/>
      <c r="E5" s="85"/>
    </row>
    <row r="6" spans="1:8" ht="13.5" thickBot="1" x14ac:dyDescent="0.35">
      <c r="A6" s="82" t="s">
        <v>25</v>
      </c>
      <c r="B6" s="82" t="s">
        <v>26</v>
      </c>
      <c r="C6" s="82" t="s">
        <v>27</v>
      </c>
      <c r="D6" s="87" t="s">
        <v>36</v>
      </c>
      <c r="E6" s="84" t="s">
        <v>10</v>
      </c>
    </row>
    <row r="7" spans="1:8" x14ac:dyDescent="0.25">
      <c r="A7" s="225"/>
      <c r="B7" s="225"/>
      <c r="C7" s="71"/>
      <c r="D7" s="74"/>
      <c r="E7" s="73"/>
    </row>
    <row r="8" spans="1:8" x14ac:dyDescent="0.25">
      <c r="A8" s="226"/>
      <c r="B8" s="226"/>
      <c r="C8" s="68"/>
      <c r="D8" s="62"/>
      <c r="E8" s="63"/>
    </row>
    <row r="9" spans="1:8" x14ac:dyDescent="0.25">
      <c r="A9" s="226"/>
      <c r="B9" s="226"/>
      <c r="C9" s="68"/>
      <c r="D9" s="62"/>
      <c r="E9" s="63"/>
    </row>
    <row r="10" spans="1:8" x14ac:dyDescent="0.25">
      <c r="A10" s="226"/>
      <c r="B10" s="226"/>
      <c r="C10" s="68"/>
      <c r="D10" s="62"/>
      <c r="E10" s="63"/>
    </row>
    <row r="11" spans="1:8" x14ac:dyDescent="0.25">
      <c r="A11" s="226"/>
      <c r="B11" s="226"/>
      <c r="C11" s="68"/>
      <c r="D11" s="62"/>
      <c r="E11" s="63"/>
    </row>
    <row r="12" spans="1:8" x14ac:dyDescent="0.25">
      <c r="A12" s="226"/>
      <c r="B12" s="226"/>
      <c r="C12" s="68"/>
      <c r="D12" s="62"/>
      <c r="E12" s="63"/>
    </row>
    <row r="13" spans="1:8" x14ac:dyDescent="0.25">
      <c r="A13" s="227"/>
      <c r="B13" s="227"/>
      <c r="C13" s="63"/>
      <c r="D13" s="61"/>
      <c r="E13" s="63"/>
    </row>
    <row r="14" spans="1:8" x14ac:dyDescent="0.25">
      <c r="A14" s="227"/>
      <c r="B14" s="227"/>
      <c r="C14" s="63"/>
      <c r="D14" s="62"/>
      <c r="E14" s="63"/>
    </row>
    <row r="15" spans="1:8" x14ac:dyDescent="0.25">
      <c r="A15" s="227"/>
      <c r="B15" s="227"/>
      <c r="C15" s="63"/>
      <c r="D15" s="61"/>
      <c r="E15" s="63"/>
    </row>
    <row r="16" spans="1:8" x14ac:dyDescent="0.25">
      <c r="A16" s="226"/>
      <c r="B16" s="226"/>
      <c r="C16" s="63"/>
      <c r="D16" s="62"/>
      <c r="E16" s="61"/>
    </row>
    <row r="17" spans="1:5" s="30" customFormat="1" ht="13.5" thickBot="1" x14ac:dyDescent="0.35">
      <c r="A17" s="24"/>
      <c r="B17" s="24"/>
      <c r="C17" s="23" t="s">
        <v>29</v>
      </c>
      <c r="D17" s="53">
        <f>SUM(D7:D16)</f>
        <v>0</v>
      </c>
      <c r="E17" s="24"/>
    </row>
    <row r="18" spans="1:5" ht="13" thickTop="1" x14ac:dyDescent="0.25">
      <c r="A18" s="22"/>
      <c r="B18" s="22"/>
      <c r="C18" s="22"/>
      <c r="D18" s="50"/>
      <c r="E18" s="22"/>
    </row>
    <row r="19" spans="1:5" ht="13" x14ac:dyDescent="0.3">
      <c r="A19" s="23" t="str">
        <f>BALANCE</f>
        <v>Amt per Reconciliation Tab</v>
      </c>
      <c r="B19" s="20"/>
      <c r="C19" s="22"/>
      <c r="D19" s="55">
        <f>REP_5124</f>
        <v>0</v>
      </c>
      <c r="E19" s="22"/>
    </row>
    <row r="20" spans="1:5" ht="13" x14ac:dyDescent="0.3">
      <c r="A20" s="24"/>
      <c r="B20" s="20"/>
      <c r="C20" s="22"/>
      <c r="D20" s="50"/>
      <c r="E20" s="22"/>
    </row>
    <row r="21" spans="1:5" ht="13.5" thickBot="1" x14ac:dyDescent="0.35">
      <c r="A21" s="24" t="str">
        <f>DIFFERENCE</f>
        <v>Difference S/B ZERO</v>
      </c>
      <c r="B21" s="22"/>
      <c r="C21" s="22"/>
      <c r="D21" s="53">
        <f>+D17-D19</f>
        <v>0</v>
      </c>
      <c r="E21" s="22"/>
    </row>
    <row r="22" spans="1:5" ht="13.5" thickTop="1" x14ac:dyDescent="0.3">
      <c r="A22" s="24"/>
      <c r="B22" s="22"/>
      <c r="C22" s="22"/>
      <c r="D22" s="55"/>
      <c r="E22" s="22"/>
    </row>
    <row r="23" spans="1:5" ht="13" x14ac:dyDescent="0.3">
      <c r="A23" s="24"/>
      <c r="B23" s="22"/>
      <c r="C23" s="22"/>
      <c r="D23" s="55"/>
      <c r="E23" s="22"/>
    </row>
    <row r="24" spans="1:5" s="4" customFormat="1" ht="14" x14ac:dyDescent="0.3">
      <c r="A24" s="7" t="s">
        <v>59</v>
      </c>
      <c r="B24" s="7"/>
      <c r="C24" s="2"/>
      <c r="D24" s="42"/>
    </row>
    <row r="25" spans="1:5" s="4" customFormat="1" ht="14" x14ac:dyDescent="0.3">
      <c r="A25" s="235" t="s">
        <v>292</v>
      </c>
      <c r="B25" s="236" t="s">
        <v>293</v>
      </c>
      <c r="C25" s="2"/>
      <c r="D25" s="42"/>
    </row>
    <row r="26" spans="1:5" s="4" customFormat="1" x14ac:dyDescent="0.25">
      <c r="A26" s="235" t="s">
        <v>292</v>
      </c>
      <c r="B26" s="236" t="s">
        <v>103</v>
      </c>
      <c r="C26" s="236"/>
      <c r="D26" s="237"/>
      <c r="E26" s="236"/>
    </row>
    <row r="27" spans="1:5" s="38" customFormat="1" ht="15" customHeight="1" x14ac:dyDescent="0.25">
      <c r="A27" s="235" t="s">
        <v>292</v>
      </c>
      <c r="B27" s="236" t="s">
        <v>61</v>
      </c>
      <c r="C27" s="236"/>
      <c r="D27" s="237"/>
      <c r="E27" s="236"/>
    </row>
    <row r="28" spans="1:5" s="38" customFormat="1" ht="15" customHeight="1" x14ac:dyDescent="0.25">
      <c r="A28" s="235" t="s">
        <v>292</v>
      </c>
      <c r="B28" s="236" t="s">
        <v>270</v>
      </c>
      <c r="C28" s="236"/>
      <c r="D28" s="237"/>
      <c r="E28" s="236"/>
    </row>
    <row r="29" spans="1:5" s="38" customFormat="1" ht="15" customHeight="1" x14ac:dyDescent="0.25">
      <c r="A29" s="235" t="s">
        <v>292</v>
      </c>
      <c r="B29" s="236" t="s">
        <v>181</v>
      </c>
      <c r="C29" s="236"/>
      <c r="D29" s="237"/>
      <c r="E29" s="236"/>
    </row>
    <row r="30" spans="1:5" s="4" customFormat="1" x14ac:dyDescent="0.25">
      <c r="A30" s="22"/>
      <c r="B30" s="236"/>
      <c r="C30" s="236"/>
      <c r="D30" s="237"/>
      <c r="E30" s="236"/>
    </row>
    <row r="31" spans="1:5" s="4" customFormat="1" ht="14" x14ac:dyDescent="0.3">
      <c r="A31" s="7" t="s">
        <v>294</v>
      </c>
      <c r="B31" s="239"/>
      <c r="C31" s="239"/>
      <c r="D31" s="240"/>
      <c r="E31" s="239"/>
    </row>
    <row r="32" spans="1:5" s="38" customFormat="1" ht="14.25" customHeight="1" x14ac:dyDescent="0.25">
      <c r="A32" s="235" t="s">
        <v>292</v>
      </c>
      <c r="B32" s="257" t="s">
        <v>135</v>
      </c>
      <c r="C32" s="257"/>
      <c r="D32" s="257"/>
      <c r="E32" s="257"/>
    </row>
    <row r="33" spans="1:5" s="38" customFormat="1" ht="14.25" customHeight="1" x14ac:dyDescent="0.25">
      <c r="A33" s="235" t="s">
        <v>292</v>
      </c>
      <c r="B33" s="236" t="s">
        <v>92</v>
      </c>
      <c r="C33" s="236"/>
      <c r="D33" s="237"/>
      <c r="E33" s="236"/>
    </row>
    <row r="34" spans="1:5" s="38" customFormat="1" ht="33" customHeight="1" x14ac:dyDescent="0.25">
      <c r="A34" s="235" t="s">
        <v>292</v>
      </c>
      <c r="B34" s="257" t="s">
        <v>341</v>
      </c>
      <c r="C34" s="257"/>
      <c r="D34" s="257"/>
      <c r="E34" s="257"/>
    </row>
    <row r="35" spans="1:5" x14ac:dyDescent="0.25">
      <c r="A35" s="22"/>
      <c r="B35" s="22"/>
      <c r="C35" s="22"/>
      <c r="D35" s="50"/>
      <c r="E35" s="22"/>
    </row>
    <row r="36" spans="1:5" ht="14" x14ac:dyDescent="0.3">
      <c r="A36" s="7" t="s">
        <v>65</v>
      </c>
    </row>
    <row r="37" spans="1:5" x14ac:dyDescent="0.25">
      <c r="A37" s="22" t="s">
        <v>84</v>
      </c>
      <c r="B37" s="22"/>
      <c r="C37" s="22"/>
      <c r="D37" s="50"/>
      <c r="E37" s="22"/>
    </row>
    <row r="38" spans="1:5" x14ac:dyDescent="0.25">
      <c r="A38" s="22"/>
      <c r="B38" s="230" t="s">
        <v>69</v>
      </c>
      <c r="C38" s="230" t="s">
        <v>70</v>
      </c>
      <c r="D38" s="50" t="s">
        <v>71</v>
      </c>
      <c r="E38" s="22"/>
    </row>
    <row r="39" spans="1:5" x14ac:dyDescent="0.25">
      <c r="A39" s="22"/>
      <c r="B39" s="230" t="s">
        <v>72</v>
      </c>
      <c r="C39" s="230" t="s">
        <v>73</v>
      </c>
      <c r="D39" s="50" t="s">
        <v>74</v>
      </c>
      <c r="E39" s="22"/>
    </row>
    <row r="40" spans="1:5" x14ac:dyDescent="0.25">
      <c r="A40" s="22"/>
      <c r="B40" s="230" t="s">
        <v>93</v>
      </c>
      <c r="C40" s="230" t="s">
        <v>94</v>
      </c>
      <c r="D40" s="50" t="s">
        <v>95</v>
      </c>
      <c r="E40" s="22"/>
    </row>
    <row r="41" spans="1:5" x14ac:dyDescent="0.25">
      <c r="A41" s="22"/>
      <c r="B41" s="230"/>
      <c r="C41" s="230"/>
      <c r="D41" s="50" t="s">
        <v>96</v>
      </c>
      <c r="E41" s="22"/>
    </row>
    <row r="42" spans="1:5" x14ac:dyDescent="0.25">
      <c r="A42" s="22"/>
      <c r="B42" s="230" t="s">
        <v>97</v>
      </c>
      <c r="C42" s="230" t="s">
        <v>98</v>
      </c>
      <c r="D42" s="50" t="s">
        <v>99</v>
      </c>
      <c r="E42" s="22"/>
    </row>
    <row r="43" spans="1:5" x14ac:dyDescent="0.25">
      <c r="A43" s="22"/>
      <c r="B43" s="230" t="s">
        <v>100</v>
      </c>
      <c r="C43" s="230" t="s">
        <v>101</v>
      </c>
      <c r="D43" s="50" t="s">
        <v>275</v>
      </c>
      <c r="E43" s="22"/>
    </row>
    <row r="44" spans="1:5" x14ac:dyDescent="0.25">
      <c r="A44" s="22"/>
      <c r="B44" s="230" t="s">
        <v>78</v>
      </c>
      <c r="C44" s="230" t="s">
        <v>79</v>
      </c>
      <c r="D44" s="50" t="s">
        <v>273</v>
      </c>
      <c r="E44" s="22"/>
    </row>
    <row r="45" spans="1:5" x14ac:dyDescent="0.25">
      <c r="A45" s="22" t="s">
        <v>88</v>
      </c>
      <c r="B45" s="22"/>
      <c r="C45" s="22"/>
      <c r="D45" s="50"/>
      <c r="E45" s="22"/>
    </row>
    <row r="46" spans="1:5" x14ac:dyDescent="0.25">
      <c r="A46" s="22"/>
      <c r="B46" s="230" t="s">
        <v>67</v>
      </c>
      <c r="C46" s="230" t="s">
        <v>119</v>
      </c>
      <c r="D46" s="50" t="s">
        <v>68</v>
      </c>
      <c r="E46" s="22"/>
    </row>
    <row r="47" spans="1:5" x14ac:dyDescent="0.25">
      <c r="A47" s="22"/>
      <c r="B47" s="230"/>
      <c r="C47" s="230"/>
      <c r="D47" s="50"/>
      <c r="E47" s="22"/>
    </row>
    <row r="48" spans="1:5" x14ac:dyDescent="0.25">
      <c r="A48" s="22"/>
      <c r="B48" s="21" t="s">
        <v>148</v>
      </c>
      <c r="C48" s="22" t="s">
        <v>161</v>
      </c>
      <c r="D48" s="50" t="s">
        <v>327</v>
      </c>
      <c r="E48" s="22"/>
    </row>
    <row r="49" spans="1:5" x14ac:dyDescent="0.25">
      <c r="A49" s="22"/>
      <c r="B49" s="21" t="s">
        <v>149</v>
      </c>
      <c r="C49" s="22" t="s">
        <v>162</v>
      </c>
      <c r="D49" s="50" t="s">
        <v>327</v>
      </c>
      <c r="E49" s="22"/>
    </row>
    <row r="50" spans="1:5" x14ac:dyDescent="0.25">
      <c r="A50" s="22"/>
      <c r="B50" s="21" t="s">
        <v>150</v>
      </c>
      <c r="C50" s="21" t="s">
        <v>89</v>
      </c>
      <c r="D50" s="50" t="s">
        <v>326</v>
      </c>
      <c r="E50" s="22"/>
    </row>
    <row r="51" spans="1:5" x14ac:dyDescent="0.25">
      <c r="A51" s="22"/>
      <c r="B51" s="21" t="s">
        <v>152</v>
      </c>
      <c r="C51" s="21" t="s">
        <v>90</v>
      </c>
      <c r="D51" s="50" t="s">
        <v>326</v>
      </c>
      <c r="E51" s="22"/>
    </row>
    <row r="52" spans="1:5" x14ac:dyDescent="0.25">
      <c r="A52" s="22"/>
      <c r="B52" s="231" t="s">
        <v>175</v>
      </c>
      <c r="C52" s="230" t="s">
        <v>89</v>
      </c>
      <c r="D52" s="50" t="s">
        <v>325</v>
      </c>
      <c r="E52" s="22"/>
    </row>
    <row r="53" spans="1:5" x14ac:dyDescent="0.25">
      <c r="A53" s="22"/>
      <c r="B53" s="231" t="s">
        <v>176</v>
      </c>
      <c r="C53" s="230" t="s">
        <v>90</v>
      </c>
      <c r="D53" s="50" t="s">
        <v>306</v>
      </c>
      <c r="E53" s="22"/>
    </row>
    <row r="54" spans="1:5" x14ac:dyDescent="0.25">
      <c r="A54" s="22"/>
      <c r="B54" s="21" t="s">
        <v>173</v>
      </c>
      <c r="C54" s="22" t="s">
        <v>161</v>
      </c>
      <c r="D54" s="50" t="s">
        <v>307</v>
      </c>
      <c r="E54" s="22"/>
    </row>
    <row r="55" spans="1:5" x14ac:dyDescent="0.25">
      <c r="A55" s="22"/>
      <c r="B55" s="21" t="s">
        <v>174</v>
      </c>
      <c r="C55" s="21" t="s">
        <v>162</v>
      </c>
      <c r="D55" s="50" t="s">
        <v>328</v>
      </c>
      <c r="E55" s="22"/>
    </row>
    <row r="56" spans="1:5" x14ac:dyDescent="0.25">
      <c r="A56" s="22"/>
      <c r="B56" s="21"/>
      <c r="C56" s="22"/>
      <c r="D56" s="50"/>
      <c r="E56" s="22"/>
    </row>
    <row r="57" spans="1:5" x14ac:dyDescent="0.25">
      <c r="A57" s="22"/>
      <c r="B57" s="21" t="s">
        <v>80</v>
      </c>
      <c r="C57" s="22" t="s">
        <v>163</v>
      </c>
      <c r="D57" s="50" t="s">
        <v>309</v>
      </c>
      <c r="E57" s="22"/>
    </row>
    <row r="58" spans="1:5" x14ac:dyDescent="0.25">
      <c r="A58" s="22"/>
      <c r="B58" s="21" t="s">
        <v>81</v>
      </c>
      <c r="C58" s="22" t="s">
        <v>164</v>
      </c>
      <c r="D58" s="50" t="s">
        <v>310</v>
      </c>
      <c r="E58" s="22"/>
    </row>
  </sheetData>
  <customSheetViews>
    <customSheetView guid="{6288208E-9884-4B0E-8120-5D97E9A2F7E1}" showPageBreaks="1" fitToPage="1">
      <pane ySplit="6" topLeftCell="A30" activePane="bottomLeft" state="frozen"/>
      <selection pane="bottomLeft" activeCell="E35" sqref="E35"/>
      <pageMargins left="0.25" right="0.25" top="0.41" bottom="0.65" header="0.19" footer="0.36"/>
      <pageSetup scale="77" orientation="portrait" blackAndWhite="1" horizontalDpi="4294967292" r:id="rId1"/>
      <headerFooter alignWithMargins="0">
        <oddHeader>&amp;F</oddHeader>
        <oddFooter>&amp;CPage &amp;P of &amp;N&amp;R&amp;D, &amp;T</oddFooter>
      </headerFooter>
    </customSheetView>
    <customSheetView guid="{767BE687-A102-4BA4-B1EC-017F27F7D629}" showPageBreaks="1" fitToPage="1">
      <pane ySplit="6" topLeftCell="A30" activePane="bottomLeft" state="frozen"/>
      <selection pane="bottomLeft" activeCell="E35" sqref="E35"/>
      <pageMargins left="0.25" right="0.25" top="0.41" bottom="0.65" header="0.19" footer="0.36"/>
      <pageSetup scale="77" orientation="portrait" blackAndWhite="1" horizontalDpi="4294967292" r:id="rId2"/>
      <headerFooter alignWithMargins="0">
        <oddHeader>&amp;F</oddHeader>
        <oddFooter>&amp;CPage &amp;P of &amp;N&amp;R&amp;D, &amp;T</oddFooter>
      </headerFooter>
    </customSheetView>
    <customSheetView guid="{E74D16E1-C131-4A08-84CD-BEBBD6E38E77}" fitToPage="1">
      <pane ySplit="6" topLeftCell="A30" activePane="bottomLeft" state="frozen"/>
      <selection pane="bottomLeft" activeCell="E35" sqref="E35"/>
      <pageMargins left="0.25" right="0.25" top="0.41" bottom="0.65" header="0.19" footer="0.36"/>
      <pageSetup scale="70" orientation="portrait" blackAndWhite="1" horizontalDpi="4294967292" r:id="rId3"/>
      <headerFooter alignWithMargins="0">
        <oddHeader>&amp;F</oddHeader>
        <oddFooter>&amp;CPage &amp;P of &amp;N&amp;R&amp;D, &amp;T</oddFooter>
      </headerFooter>
    </customSheetView>
    <customSheetView guid="{7BBACD3F-2A37-480A-8496-757FC6CDAD25}" fitToPage="1">
      <pane ySplit="6" topLeftCell="A30" activePane="bottomLeft" state="frozen"/>
      <selection pane="bottomLeft" activeCell="E35" sqref="E35"/>
      <pageMargins left="0.25" right="0.25" top="0.41" bottom="0.65" header="0.19" footer="0.36"/>
      <pageSetup scale="70" orientation="portrait" blackAndWhite="1" horizontalDpi="4294967292" r:id="rId4"/>
      <headerFooter alignWithMargins="0">
        <oddHeader>&amp;F</oddHeader>
        <oddFooter>&amp;CPage &amp;P of &amp;N&amp;R&amp;D, &amp;T</oddFooter>
      </headerFooter>
    </customSheetView>
  </customSheetViews>
  <mergeCells count="2">
    <mergeCell ref="B32:E32"/>
    <mergeCell ref="B34:E34"/>
  </mergeCells>
  <phoneticPr fontId="0" type="noConversion"/>
  <pageMargins left="0.25" right="0.25" top="0.41" bottom="0.65" header="0.19" footer="0.36"/>
  <pageSetup scale="77" orientation="portrait" r:id="rId5"/>
  <headerFooter alignWithMargins="0">
    <oddFooter>&amp;L&amp;"Arial,Regular"Page &amp;P of &amp;N
&amp;D, &amp;T&amp;R&amp;"Arial,Regular"&amp;Z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autoPageBreaks="0" fitToPage="1"/>
  </sheetPr>
  <dimension ref="A1:H34"/>
  <sheetViews>
    <sheetView zoomScaleNormal="100" workbookViewId="0">
      <pane ySplit="6" topLeftCell="A7" activePane="bottomLeft" state="frozen"/>
      <selection activeCell="B8" sqref="B8"/>
      <selection pane="bottomLeft" activeCell="B8" sqref="B8"/>
    </sheetView>
  </sheetViews>
  <sheetFormatPr defaultColWidth="9.58203125" defaultRowHeight="12.5" x14ac:dyDescent="0.25"/>
  <cols>
    <col min="1" max="1" width="3.33203125" style="28" customWidth="1"/>
    <col min="2" max="2" width="5.58203125" style="28" customWidth="1"/>
    <col min="3" max="3" width="12.83203125" style="28" customWidth="1"/>
    <col min="4" max="4" width="11.33203125" style="51" customWidth="1"/>
    <col min="5" max="5" width="64.5" style="28" customWidth="1"/>
    <col min="6" max="7" width="9.58203125" style="28"/>
    <col min="8" max="8" width="10" style="28" customWidth="1"/>
    <col min="9" max="9" width="9.58203125" style="28"/>
    <col min="10" max="11" width="11.58203125" style="28" customWidth="1"/>
    <col min="12" max="16384" width="9.58203125" style="28"/>
  </cols>
  <sheetData>
    <row r="1" spans="1:8" ht="13" x14ac:dyDescent="0.3">
      <c r="A1" s="23" t="str">
        <f>TITLE</f>
        <v>AGENCY NAME</v>
      </c>
      <c r="B1" s="22"/>
      <c r="C1" s="22"/>
      <c r="D1" s="50"/>
      <c r="E1" s="22"/>
      <c r="F1" s="27" t="s">
        <v>0</v>
      </c>
      <c r="G1" s="27" t="s">
        <v>0</v>
      </c>
      <c r="H1" s="27" t="s">
        <v>0</v>
      </c>
    </row>
    <row r="2" spans="1:8" ht="13" x14ac:dyDescent="0.3">
      <c r="A2" s="26" t="str">
        <f>RECONCILIATION!A2</f>
        <v>FISCAL OFFICE</v>
      </c>
      <c r="B2" s="22"/>
      <c r="C2" s="22"/>
      <c r="D2" s="50"/>
      <c r="E2" s="22"/>
    </row>
    <row r="3" spans="1:8" ht="13" x14ac:dyDescent="0.3">
      <c r="A3" s="26" t="str">
        <f>RECONCILIATION!A3</f>
        <v>ACCOUNT 035 RECONCILIATION</v>
      </c>
      <c r="B3" s="22"/>
      <c r="C3" s="22"/>
      <c r="D3" s="50"/>
      <c r="E3" s="24" t="s">
        <v>57</v>
      </c>
      <c r="F3" s="27"/>
      <c r="G3" s="27" t="s">
        <v>0</v>
      </c>
      <c r="H3" s="27" t="s">
        <v>0</v>
      </c>
    </row>
    <row r="4" spans="1:8" ht="13.5" thickBot="1" x14ac:dyDescent="0.35">
      <c r="A4" s="26" t="str">
        <f>RECONCILIATION!A4</f>
        <v>xx-xx BIENNIUM, FM xx, (Mo/Yr)</v>
      </c>
      <c r="B4" s="29"/>
      <c r="C4" s="29"/>
      <c r="D4" s="52"/>
      <c r="E4" s="25" t="s">
        <v>58</v>
      </c>
    </row>
    <row r="5" spans="1:8" ht="13" x14ac:dyDescent="0.3">
      <c r="A5" s="85"/>
      <c r="B5" s="85"/>
      <c r="C5" s="85"/>
      <c r="D5" s="86"/>
      <c r="E5" s="85"/>
    </row>
    <row r="6" spans="1:8" ht="13.5" thickBot="1" x14ac:dyDescent="0.35">
      <c r="A6" s="82" t="s">
        <v>25</v>
      </c>
      <c r="B6" s="82" t="s">
        <v>26</v>
      </c>
      <c r="C6" s="82" t="s">
        <v>27</v>
      </c>
      <c r="D6" s="87" t="s">
        <v>36</v>
      </c>
      <c r="E6" s="84" t="s">
        <v>10</v>
      </c>
    </row>
    <row r="7" spans="1:8" ht="13" x14ac:dyDescent="0.3">
      <c r="A7" s="248"/>
      <c r="B7" s="248"/>
      <c r="C7" s="248"/>
      <c r="D7" s="249"/>
      <c r="E7" s="250"/>
    </row>
    <row r="8" spans="1:8" ht="13" x14ac:dyDescent="0.3">
      <c r="A8" s="251"/>
      <c r="B8" s="251"/>
      <c r="C8" s="251"/>
      <c r="D8" s="252"/>
      <c r="E8" s="253"/>
    </row>
    <row r="9" spans="1:8" ht="13" x14ac:dyDescent="0.3">
      <c r="A9" s="251"/>
      <c r="B9" s="251"/>
      <c r="C9" s="251"/>
      <c r="D9" s="252"/>
      <c r="E9" s="253"/>
    </row>
    <row r="10" spans="1:8" x14ac:dyDescent="0.25">
      <c r="A10" s="226"/>
      <c r="B10" s="226"/>
      <c r="C10" s="61"/>
      <c r="D10" s="62"/>
      <c r="E10" s="63"/>
    </row>
    <row r="11" spans="1:8" s="30" customFormat="1" ht="13.5" thickBot="1" x14ac:dyDescent="0.35">
      <c r="A11" s="24"/>
      <c r="B11" s="24"/>
      <c r="C11" s="23" t="s">
        <v>29</v>
      </c>
      <c r="D11" s="53">
        <f>SUM(D10:D10)</f>
        <v>0</v>
      </c>
      <c r="E11" s="24"/>
    </row>
    <row r="12" spans="1:8" ht="13" thickTop="1" x14ac:dyDescent="0.25">
      <c r="A12" s="22"/>
      <c r="B12" s="22"/>
      <c r="C12" s="22"/>
      <c r="D12" s="50"/>
      <c r="E12" s="22"/>
    </row>
    <row r="13" spans="1:8" ht="13" x14ac:dyDescent="0.3">
      <c r="A13" s="23" t="str">
        <f>BALANCE</f>
        <v>Amt per Reconciliation Tab</v>
      </c>
      <c r="B13" s="20"/>
      <c r="C13" s="22"/>
      <c r="D13" s="55">
        <f>REP_5145</f>
        <v>0</v>
      </c>
      <c r="E13" s="22"/>
    </row>
    <row r="14" spans="1:8" ht="13" x14ac:dyDescent="0.3">
      <c r="A14" s="24"/>
      <c r="B14" s="20"/>
      <c r="C14" s="22"/>
      <c r="D14" s="50"/>
      <c r="E14" s="22"/>
    </row>
    <row r="15" spans="1:8" ht="13.5" thickBot="1" x14ac:dyDescent="0.35">
      <c r="A15" s="24" t="str">
        <f>DIFFERENCE</f>
        <v>Difference S/B ZERO</v>
      </c>
      <c r="B15" s="22"/>
      <c r="C15" s="22"/>
      <c r="D15" s="53">
        <f>+D11-D13</f>
        <v>0</v>
      </c>
      <c r="E15" s="22"/>
    </row>
    <row r="16" spans="1:8" ht="13.5" thickTop="1" x14ac:dyDescent="0.3">
      <c r="A16" s="24"/>
      <c r="B16" s="22"/>
      <c r="C16" s="22"/>
      <c r="D16" s="55"/>
      <c r="E16" s="22"/>
    </row>
    <row r="17" spans="1:5" ht="13" x14ac:dyDescent="0.3">
      <c r="A17" s="24"/>
      <c r="B17" s="22"/>
      <c r="C17" s="22"/>
      <c r="D17" s="55"/>
      <c r="E17" s="22"/>
    </row>
    <row r="18" spans="1:5" s="4" customFormat="1" ht="14" x14ac:dyDescent="0.3">
      <c r="A18" s="7" t="s">
        <v>59</v>
      </c>
      <c r="B18" s="7"/>
      <c r="C18" s="2"/>
      <c r="D18" s="42"/>
    </row>
    <row r="19" spans="1:5" s="38" customFormat="1" ht="15" customHeight="1" x14ac:dyDescent="0.25">
      <c r="A19" s="235" t="s">
        <v>292</v>
      </c>
      <c r="B19" s="236" t="s">
        <v>293</v>
      </c>
      <c r="C19" s="236"/>
      <c r="D19" s="237"/>
      <c r="E19" s="236"/>
    </row>
    <row r="20" spans="1:5" s="38" customFormat="1" ht="15" customHeight="1" x14ac:dyDescent="0.25">
      <c r="A20" s="235" t="s">
        <v>292</v>
      </c>
      <c r="B20" s="236" t="s">
        <v>63</v>
      </c>
      <c r="C20" s="236"/>
      <c r="D20" s="237"/>
      <c r="E20" s="236"/>
    </row>
    <row r="21" spans="1:5" s="38" customFormat="1" ht="15" customHeight="1" x14ac:dyDescent="0.25">
      <c r="A21" s="235" t="s">
        <v>292</v>
      </c>
      <c r="B21" s="236" t="s">
        <v>270</v>
      </c>
      <c r="C21" s="236"/>
      <c r="D21" s="237"/>
      <c r="E21" s="236"/>
    </row>
    <row r="22" spans="1:5" s="38" customFormat="1" ht="15" customHeight="1" x14ac:dyDescent="0.25">
      <c r="A22" s="235" t="s">
        <v>292</v>
      </c>
      <c r="B22" s="236" t="s">
        <v>181</v>
      </c>
      <c r="C22" s="236"/>
      <c r="D22" s="237"/>
      <c r="E22" s="236"/>
    </row>
    <row r="23" spans="1:5" s="4" customFormat="1" x14ac:dyDescent="0.25">
      <c r="A23" s="22"/>
      <c r="B23" s="236"/>
      <c r="C23" s="236"/>
      <c r="D23" s="237"/>
      <c r="E23" s="236"/>
    </row>
    <row r="24" spans="1:5" s="4" customFormat="1" ht="14" x14ac:dyDescent="0.3">
      <c r="A24" s="7" t="s">
        <v>294</v>
      </c>
      <c r="B24" s="236"/>
      <c r="C24" s="236"/>
      <c r="D24" s="237"/>
      <c r="E24" s="236"/>
    </row>
    <row r="25" spans="1:5" s="38" customFormat="1" x14ac:dyDescent="0.25">
      <c r="A25" s="235" t="s">
        <v>292</v>
      </c>
      <c r="B25" s="257" t="s">
        <v>64</v>
      </c>
      <c r="C25" s="257"/>
      <c r="D25" s="257"/>
      <c r="E25" s="257"/>
    </row>
    <row r="26" spans="1:5" s="38" customFormat="1" ht="17.25" customHeight="1" x14ac:dyDescent="0.25">
      <c r="A26" s="232"/>
      <c r="B26" s="232"/>
      <c r="C26" s="232"/>
      <c r="D26" s="233"/>
      <c r="E26" s="232"/>
    </row>
    <row r="27" spans="1:5" s="38" customFormat="1" ht="18.75" customHeight="1" x14ac:dyDescent="0.3">
      <c r="A27" s="7" t="s">
        <v>65</v>
      </c>
      <c r="B27" s="22"/>
      <c r="C27" s="22"/>
      <c r="D27" s="50"/>
      <c r="E27" s="232"/>
    </row>
    <row r="28" spans="1:5" s="38" customFormat="1" ht="11.25" customHeight="1" x14ac:dyDescent="0.25">
      <c r="A28" s="22" t="s">
        <v>88</v>
      </c>
      <c r="B28" s="22"/>
      <c r="C28" s="22"/>
      <c r="D28" s="50"/>
      <c r="E28" s="232"/>
    </row>
    <row r="29" spans="1:5" x14ac:dyDescent="0.25">
      <c r="A29" s="22"/>
      <c r="B29" s="230" t="s">
        <v>67</v>
      </c>
      <c r="C29" s="230" t="s">
        <v>120</v>
      </c>
      <c r="D29" s="50" t="s">
        <v>68</v>
      </c>
      <c r="E29" s="22"/>
    </row>
    <row r="30" spans="1:5" x14ac:dyDescent="0.25">
      <c r="A30" s="22"/>
      <c r="B30" s="230"/>
      <c r="C30" s="230"/>
      <c r="D30" s="50"/>
      <c r="E30" s="22"/>
    </row>
    <row r="31" spans="1:5" x14ac:dyDescent="0.25">
      <c r="A31" s="22"/>
      <c r="B31" s="230" t="s">
        <v>269</v>
      </c>
      <c r="C31" s="230" t="s">
        <v>183</v>
      </c>
      <c r="D31" s="50" t="s">
        <v>317</v>
      </c>
      <c r="E31" s="22"/>
    </row>
    <row r="32" spans="1:5" x14ac:dyDescent="0.25">
      <c r="B32" s="39"/>
      <c r="C32" s="39"/>
    </row>
    <row r="34" spans="2:3" x14ac:dyDescent="0.25">
      <c r="B34" s="39"/>
      <c r="C34" s="39"/>
    </row>
  </sheetData>
  <customSheetViews>
    <customSheetView guid="{6288208E-9884-4B0E-8120-5D97E9A2F7E1}" showPageBreaks="1" fitToPage="1">
      <pane ySplit="6" topLeftCell="A7" activePane="bottomLeft" state="frozen"/>
      <selection pane="bottomLeft" activeCell="E35" sqref="E35"/>
      <pageMargins left="0.25" right="0.25" top="0.41" bottom="0.65" header="0.19" footer="0.36"/>
      <pageSetup scale="81" orientation="portrait" blackAndWhite="1" horizontalDpi="4294967292" r:id="rId1"/>
      <headerFooter alignWithMargins="0">
        <oddHeader>&amp;F</oddHeader>
        <oddFooter>&amp;CPage &amp;P of &amp;N&amp;R&amp;D, &amp;T</oddFooter>
      </headerFooter>
    </customSheetView>
    <customSheetView guid="{767BE687-A102-4BA4-B1EC-017F27F7D629}" showPageBreaks="1" fitToPage="1">
      <pane ySplit="6" topLeftCell="A7" activePane="bottomLeft" state="frozen"/>
      <selection pane="bottomLeft" activeCell="E35" sqref="E35"/>
      <pageMargins left="0.25" right="0.25" top="0.41" bottom="0.65" header="0.19" footer="0.36"/>
      <pageSetup scale="81" orientation="portrait" blackAndWhite="1" horizontalDpi="4294967292" r:id="rId2"/>
      <headerFooter alignWithMargins="0">
        <oddHeader>&amp;F</oddHeader>
        <oddFooter>&amp;CPage &amp;P of &amp;N&amp;R&amp;D, &amp;T</oddFooter>
      </headerFooter>
    </customSheetView>
    <customSheetView guid="{E74D16E1-C131-4A08-84CD-BEBBD6E38E77}" fitToPage="1">
      <pane ySplit="6" topLeftCell="A7" activePane="bottomLeft" state="frozen"/>
      <selection pane="bottomLeft" activeCell="E35" sqref="E35"/>
      <pageMargins left="0.25" right="0.25" top="0.41" bottom="0.65" header="0.19" footer="0.36"/>
      <pageSetup scale="75" orientation="portrait" blackAndWhite="1" horizontalDpi="4294967292" r:id="rId3"/>
      <headerFooter alignWithMargins="0">
        <oddHeader>&amp;F</oddHeader>
        <oddFooter>&amp;CPage &amp;P of &amp;N&amp;R&amp;D, &amp;T</oddFooter>
      </headerFooter>
    </customSheetView>
    <customSheetView guid="{7BBACD3F-2A37-480A-8496-757FC6CDAD25}" fitToPage="1">
      <pane ySplit="6" topLeftCell="A7" activePane="bottomLeft" state="frozen"/>
      <selection pane="bottomLeft" activeCell="E35" sqref="E35"/>
      <pageMargins left="0.25" right="0.25" top="0.41" bottom="0.65" header="0.19" footer="0.36"/>
      <pageSetup scale="75" orientation="portrait" blackAndWhite="1" horizontalDpi="4294967292" r:id="rId4"/>
      <headerFooter alignWithMargins="0">
        <oddHeader>&amp;F</oddHeader>
        <oddFooter>&amp;CPage &amp;P of &amp;N&amp;R&amp;D, &amp;T</oddFooter>
      </headerFooter>
    </customSheetView>
  </customSheetViews>
  <mergeCells count="1">
    <mergeCell ref="B25:E25"/>
  </mergeCells>
  <phoneticPr fontId="0" type="noConversion"/>
  <pageMargins left="0.25" right="0.25" top="0.41" bottom="0.65" header="0.19" footer="0.36"/>
  <pageSetup scale="82" orientation="portrait" r:id="rId5"/>
  <headerFooter alignWithMargins="0">
    <oddFooter>&amp;L&amp;"Arial,Regular"Page &amp;P of &amp;N
&amp;D, &amp;T&amp;R&amp;"Arial,Regular"&amp;Z
&amp;F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52"/>
  <sheetViews>
    <sheetView zoomScaleNormal="100" workbookViewId="0">
      <pane ySplit="6" topLeftCell="A16" activePane="bottomLeft" state="frozen"/>
      <selection activeCell="B8" sqref="B8"/>
      <selection pane="bottomLeft" activeCell="B41" sqref="B41"/>
    </sheetView>
  </sheetViews>
  <sheetFormatPr defaultColWidth="9.58203125" defaultRowHeight="12.5" x14ac:dyDescent="0.25"/>
  <cols>
    <col min="1" max="1" width="3.33203125" style="28" customWidth="1"/>
    <col min="2" max="2" width="5.58203125" style="28" customWidth="1"/>
    <col min="3" max="3" width="12.83203125" style="28" customWidth="1"/>
    <col min="4" max="4" width="11.33203125" style="51" customWidth="1"/>
    <col min="5" max="5" width="49.33203125" style="28" bestFit="1" customWidth="1"/>
    <col min="6" max="16384" width="9.58203125" style="28"/>
  </cols>
  <sheetData>
    <row r="1" spans="1:5" ht="13" x14ac:dyDescent="0.3">
      <c r="A1" s="23" t="str">
        <f>TITLE</f>
        <v>AGENCY NAME</v>
      </c>
      <c r="B1" s="22"/>
      <c r="C1" s="22"/>
      <c r="D1" s="50"/>
      <c r="E1" s="22"/>
    </row>
    <row r="2" spans="1:5" ht="13" x14ac:dyDescent="0.3">
      <c r="A2" s="26" t="str">
        <f>RECONCILIATION!A2</f>
        <v>FISCAL OFFICE</v>
      </c>
      <c r="B2" s="22"/>
      <c r="C2" s="22"/>
      <c r="D2" s="50"/>
      <c r="E2" s="22"/>
    </row>
    <row r="3" spans="1:5" ht="13" x14ac:dyDescent="0.3">
      <c r="A3" s="26" t="str">
        <f>RECONCILIATION!A3</f>
        <v>ACCOUNT 035 RECONCILIATION</v>
      </c>
      <c r="B3" s="22"/>
      <c r="C3" s="22"/>
      <c r="D3" s="50"/>
      <c r="E3" s="24" t="s">
        <v>331</v>
      </c>
    </row>
    <row r="4" spans="1:5" ht="13.5" thickBot="1" x14ac:dyDescent="0.35">
      <c r="A4" s="26" t="str">
        <f>RECONCILIATION!A4</f>
        <v>xx-xx BIENNIUM, FM xx, (Mo/Yr)</v>
      </c>
      <c r="B4" s="29"/>
      <c r="C4" s="29"/>
      <c r="D4" s="52"/>
      <c r="E4" s="25" t="s">
        <v>277</v>
      </c>
    </row>
    <row r="5" spans="1:5" ht="13" x14ac:dyDescent="0.3">
      <c r="A5" s="85"/>
      <c r="B5" s="85"/>
      <c r="C5" s="85"/>
      <c r="D5" s="86"/>
      <c r="E5" s="85"/>
    </row>
    <row r="6" spans="1:5" ht="13.5" thickBot="1" x14ac:dyDescent="0.35">
      <c r="A6" s="82" t="s">
        <v>25</v>
      </c>
      <c r="B6" s="82" t="s">
        <v>26</v>
      </c>
      <c r="C6" s="82" t="s">
        <v>27</v>
      </c>
      <c r="D6" s="87" t="s">
        <v>36</v>
      </c>
      <c r="E6" s="84" t="s">
        <v>10</v>
      </c>
    </row>
    <row r="7" spans="1:5" x14ac:dyDescent="0.25">
      <c r="A7" s="254"/>
      <c r="B7" s="225"/>
      <c r="C7" s="75"/>
      <c r="D7" s="74"/>
      <c r="E7" s="75"/>
    </row>
    <row r="8" spans="1:5" x14ac:dyDescent="0.25">
      <c r="A8" s="226"/>
      <c r="B8" s="226"/>
      <c r="C8" s="63"/>
      <c r="D8" s="62"/>
      <c r="E8" s="61"/>
    </row>
    <row r="9" spans="1:5" x14ac:dyDescent="0.25">
      <c r="A9" s="226"/>
      <c r="B9" s="226"/>
      <c r="C9" s="63"/>
      <c r="D9" s="62"/>
      <c r="E9" s="61"/>
    </row>
    <row r="10" spans="1:5" x14ac:dyDescent="0.25">
      <c r="A10" s="226"/>
      <c r="B10" s="226"/>
      <c r="C10" s="63"/>
      <c r="D10" s="62"/>
      <c r="E10" s="61"/>
    </row>
    <row r="11" spans="1:5" x14ac:dyDescent="0.25">
      <c r="A11" s="226"/>
      <c r="B11" s="226"/>
      <c r="C11" s="63"/>
      <c r="D11" s="62"/>
      <c r="E11" s="61"/>
    </row>
    <row r="12" spans="1:5" x14ac:dyDescent="0.25">
      <c r="A12" s="226"/>
      <c r="B12" s="226"/>
      <c r="C12" s="63"/>
      <c r="D12" s="62"/>
      <c r="E12" s="61"/>
    </row>
    <row r="13" spans="1:5" x14ac:dyDescent="0.25">
      <c r="A13" s="226"/>
      <c r="B13" s="226"/>
      <c r="C13" s="63"/>
      <c r="D13" s="62"/>
      <c r="E13" s="61"/>
    </row>
    <row r="14" spans="1:5" x14ac:dyDescent="0.25">
      <c r="A14" s="226"/>
      <c r="B14" s="226"/>
      <c r="C14" s="63"/>
      <c r="D14" s="62"/>
      <c r="E14" s="61"/>
    </row>
    <row r="15" spans="1:5" x14ac:dyDescent="0.25">
      <c r="A15" s="226"/>
      <c r="B15" s="226"/>
      <c r="C15" s="63"/>
      <c r="D15" s="62"/>
      <c r="E15" s="61"/>
    </row>
    <row r="16" spans="1:5" x14ac:dyDescent="0.25">
      <c r="A16" s="226"/>
      <c r="B16" s="226"/>
      <c r="C16" s="63"/>
      <c r="D16" s="62"/>
      <c r="E16" s="61"/>
    </row>
    <row r="17" spans="1:5" x14ac:dyDescent="0.25">
      <c r="A17" s="226"/>
      <c r="B17" s="226"/>
      <c r="C17" s="63"/>
      <c r="D17" s="62"/>
      <c r="E17" s="61"/>
    </row>
    <row r="18" spans="1:5" s="30" customFormat="1" ht="13.5" thickBot="1" x14ac:dyDescent="0.35">
      <c r="A18" s="24"/>
      <c r="B18" s="24"/>
      <c r="C18" s="23" t="s">
        <v>29</v>
      </c>
      <c r="D18" s="53">
        <f>SUM(D7:D17)</f>
        <v>0</v>
      </c>
      <c r="E18" s="24"/>
    </row>
    <row r="19" spans="1:5" ht="13" thickTop="1" x14ac:dyDescent="0.25">
      <c r="A19" s="22"/>
      <c r="B19" s="22"/>
      <c r="C19" s="22"/>
      <c r="D19" s="50"/>
      <c r="E19" s="22"/>
    </row>
    <row r="20" spans="1:5" ht="13" x14ac:dyDescent="0.3">
      <c r="A20" s="23" t="str">
        <f>BALANCE</f>
        <v>Amt per Reconciliation Tab</v>
      </c>
      <c r="B20" s="20"/>
      <c r="C20" s="22"/>
      <c r="D20" s="55">
        <f>REP_5180</f>
        <v>0</v>
      </c>
      <c r="E20" s="22"/>
    </row>
    <row r="21" spans="1:5" ht="13" x14ac:dyDescent="0.3">
      <c r="A21" s="24"/>
      <c r="B21" s="20"/>
      <c r="C21" s="22"/>
      <c r="D21" s="50"/>
      <c r="E21" s="22"/>
    </row>
    <row r="22" spans="1:5" ht="13.5" thickBot="1" x14ac:dyDescent="0.35">
      <c r="A22" s="24" t="str">
        <f>DIFFERENCE</f>
        <v>Difference S/B ZERO</v>
      </c>
      <c r="B22" s="22"/>
      <c r="C22" s="22"/>
      <c r="D22" s="53">
        <f>+D18-D20</f>
        <v>0</v>
      </c>
      <c r="E22" s="22"/>
    </row>
    <row r="23" spans="1:5" ht="13.5" thickTop="1" x14ac:dyDescent="0.3">
      <c r="A23" s="24"/>
      <c r="B23" s="22"/>
      <c r="C23" s="22"/>
      <c r="D23" s="55"/>
      <c r="E23" s="22"/>
    </row>
    <row r="24" spans="1:5" ht="13" x14ac:dyDescent="0.3">
      <c r="A24" s="24"/>
      <c r="B24" s="22"/>
      <c r="C24" s="22"/>
      <c r="D24" s="55"/>
      <c r="E24" s="22"/>
    </row>
    <row r="25" spans="1:5" s="4" customFormat="1" ht="14" x14ac:dyDescent="0.3">
      <c r="A25" s="7" t="s">
        <v>59</v>
      </c>
      <c r="B25" s="24"/>
      <c r="C25" s="22"/>
      <c r="D25" s="50"/>
      <c r="E25" s="22"/>
    </row>
    <row r="26" spans="1:5" s="38" customFormat="1" ht="15" customHeight="1" x14ac:dyDescent="0.25">
      <c r="A26" s="235" t="s">
        <v>292</v>
      </c>
      <c r="B26" s="236" t="s">
        <v>293</v>
      </c>
      <c r="C26" s="236"/>
      <c r="D26" s="237"/>
      <c r="E26" s="255"/>
    </row>
    <row r="27" spans="1:5" s="38" customFormat="1" ht="15" customHeight="1" x14ac:dyDescent="0.25">
      <c r="A27" s="235" t="s">
        <v>292</v>
      </c>
      <c r="B27" s="236" t="s">
        <v>329</v>
      </c>
      <c r="C27" s="236"/>
      <c r="D27" s="237"/>
      <c r="E27" s="236"/>
    </row>
    <row r="28" spans="1:5" s="38" customFormat="1" ht="15" customHeight="1" x14ac:dyDescent="0.25">
      <c r="A28" s="235" t="s">
        <v>292</v>
      </c>
      <c r="B28" s="236" t="s">
        <v>270</v>
      </c>
      <c r="C28" s="236"/>
      <c r="D28" s="237"/>
      <c r="E28" s="236"/>
    </row>
    <row r="29" spans="1:5" s="38" customFormat="1" ht="15" customHeight="1" x14ac:dyDescent="0.25">
      <c r="A29" s="235" t="s">
        <v>292</v>
      </c>
      <c r="B29" s="236" t="s">
        <v>181</v>
      </c>
      <c r="C29" s="236"/>
      <c r="D29" s="237"/>
      <c r="E29" s="236"/>
    </row>
    <row r="30" spans="1:5" s="4" customFormat="1" x14ac:dyDescent="0.25">
      <c r="A30" s="22"/>
      <c r="B30" s="236"/>
      <c r="C30" s="236"/>
      <c r="D30" s="237"/>
      <c r="E30" s="236"/>
    </row>
    <row r="31" spans="1:5" s="4" customFormat="1" ht="14" x14ac:dyDescent="0.3">
      <c r="A31" s="7" t="s">
        <v>294</v>
      </c>
      <c r="B31" s="236"/>
      <c r="C31" s="236"/>
      <c r="D31" s="237"/>
      <c r="E31" s="236"/>
    </row>
    <row r="32" spans="1:5" s="38" customFormat="1" ht="39" customHeight="1" x14ac:dyDescent="0.25">
      <c r="A32" s="235" t="s">
        <v>292</v>
      </c>
      <c r="B32" s="257" t="s">
        <v>278</v>
      </c>
      <c r="C32" s="257"/>
      <c r="D32" s="257"/>
      <c r="E32" s="257"/>
    </row>
    <row r="33" spans="1:5" s="38" customFormat="1" ht="17.25" customHeight="1" x14ac:dyDescent="0.25">
      <c r="A33" s="235" t="s">
        <v>292</v>
      </c>
      <c r="B33" s="236" t="s">
        <v>333</v>
      </c>
      <c r="C33" s="236"/>
      <c r="D33" s="237"/>
      <c r="E33" s="236"/>
    </row>
    <row r="34" spans="1:5" x14ac:dyDescent="0.25">
      <c r="A34" s="22"/>
      <c r="B34" s="236"/>
      <c r="C34" s="236"/>
      <c r="D34" s="237"/>
      <c r="E34" s="236"/>
    </row>
    <row r="35" spans="1:5" ht="14" x14ac:dyDescent="0.3">
      <c r="A35" s="7" t="s">
        <v>65</v>
      </c>
      <c r="B35" s="22"/>
      <c r="C35" s="22"/>
      <c r="D35" s="50"/>
      <c r="E35" s="22"/>
    </row>
    <row r="36" spans="1:5" x14ac:dyDescent="0.25">
      <c r="A36" s="22" t="s">
        <v>84</v>
      </c>
      <c r="B36" s="22"/>
      <c r="C36" s="22"/>
      <c r="D36" s="50"/>
      <c r="E36" s="22"/>
    </row>
    <row r="37" spans="1:5" x14ac:dyDescent="0.25">
      <c r="A37" s="22"/>
      <c r="B37" s="230" t="s">
        <v>339</v>
      </c>
      <c r="C37" s="230" t="s">
        <v>279</v>
      </c>
      <c r="D37" s="50" t="s">
        <v>280</v>
      </c>
      <c r="E37" s="22"/>
    </row>
    <row r="38" spans="1:5" x14ac:dyDescent="0.25">
      <c r="A38" s="22"/>
      <c r="B38" s="230" t="s">
        <v>281</v>
      </c>
      <c r="C38" s="230" t="s">
        <v>282</v>
      </c>
      <c r="D38" s="50" t="s">
        <v>283</v>
      </c>
      <c r="E38" s="22"/>
    </row>
    <row r="39" spans="1:5" x14ac:dyDescent="0.25">
      <c r="A39" s="22" t="s">
        <v>88</v>
      </c>
      <c r="B39" s="22"/>
      <c r="C39" s="22"/>
      <c r="D39" s="50"/>
      <c r="E39" s="22"/>
    </row>
    <row r="40" spans="1:5" x14ac:dyDescent="0.25">
      <c r="A40" s="22"/>
      <c r="B40" s="21" t="s">
        <v>357</v>
      </c>
      <c r="C40" s="22" t="s">
        <v>284</v>
      </c>
      <c r="D40" s="50" t="s">
        <v>111</v>
      </c>
      <c r="E40" s="22"/>
    </row>
    <row r="41" spans="1:5" x14ac:dyDescent="0.25">
      <c r="A41" s="22"/>
      <c r="B41" s="22"/>
      <c r="C41" s="22"/>
      <c r="D41" s="50"/>
      <c r="E41" s="22"/>
    </row>
    <row r="42" spans="1:5" x14ac:dyDescent="0.25">
      <c r="A42" s="22"/>
      <c r="B42" s="21" t="s">
        <v>148</v>
      </c>
      <c r="C42" s="22" t="s">
        <v>335</v>
      </c>
      <c r="D42" s="50" t="s">
        <v>322</v>
      </c>
      <c r="E42" s="22"/>
    </row>
    <row r="43" spans="1:5" x14ac:dyDescent="0.25">
      <c r="A43" s="22"/>
      <c r="B43" s="21" t="s">
        <v>149</v>
      </c>
      <c r="C43" s="22" t="s">
        <v>336</v>
      </c>
      <c r="D43" s="50" t="s">
        <v>322</v>
      </c>
      <c r="E43" s="22"/>
    </row>
    <row r="44" spans="1:5" x14ac:dyDescent="0.25">
      <c r="A44" s="22"/>
      <c r="B44" s="21" t="s">
        <v>150</v>
      </c>
      <c r="C44" s="21" t="s">
        <v>89</v>
      </c>
      <c r="D44" s="50" t="s">
        <v>321</v>
      </c>
      <c r="E44" s="22"/>
    </row>
    <row r="45" spans="1:5" x14ac:dyDescent="0.25">
      <c r="A45" s="22"/>
      <c r="B45" s="21" t="s">
        <v>152</v>
      </c>
      <c r="C45" s="21" t="s">
        <v>90</v>
      </c>
      <c r="D45" s="50" t="s">
        <v>321</v>
      </c>
      <c r="E45" s="22"/>
    </row>
    <row r="46" spans="1:5" x14ac:dyDescent="0.25">
      <c r="A46" s="22"/>
      <c r="B46" s="231" t="s">
        <v>175</v>
      </c>
      <c r="C46" s="230" t="s">
        <v>89</v>
      </c>
      <c r="D46" s="50" t="s">
        <v>320</v>
      </c>
      <c r="E46" s="22"/>
    </row>
    <row r="47" spans="1:5" x14ac:dyDescent="0.25">
      <c r="A47" s="22"/>
      <c r="B47" s="231" t="s">
        <v>176</v>
      </c>
      <c r="C47" s="230" t="s">
        <v>90</v>
      </c>
      <c r="D47" s="50" t="s">
        <v>319</v>
      </c>
      <c r="E47" s="22"/>
    </row>
    <row r="48" spans="1:5" x14ac:dyDescent="0.25">
      <c r="A48" s="22"/>
      <c r="B48" s="21" t="s">
        <v>281</v>
      </c>
      <c r="C48" s="21" t="s">
        <v>282</v>
      </c>
      <c r="D48" s="50" t="s">
        <v>318</v>
      </c>
      <c r="E48" s="22"/>
    </row>
    <row r="49" spans="1:5" x14ac:dyDescent="0.25">
      <c r="A49" s="22"/>
      <c r="B49" s="21" t="s">
        <v>339</v>
      </c>
      <c r="C49" s="21" t="s">
        <v>279</v>
      </c>
      <c r="D49" s="50" t="s">
        <v>285</v>
      </c>
      <c r="E49" s="22"/>
    </row>
    <row r="50" spans="1:5" x14ac:dyDescent="0.25">
      <c r="A50" s="22"/>
      <c r="B50" s="21"/>
      <c r="C50" s="22"/>
      <c r="D50" s="50"/>
      <c r="E50" s="22"/>
    </row>
    <row r="51" spans="1:5" x14ac:dyDescent="0.25">
      <c r="A51" s="22"/>
      <c r="B51" s="21" t="s">
        <v>80</v>
      </c>
      <c r="C51" s="22" t="s">
        <v>337</v>
      </c>
      <c r="D51" s="50" t="s">
        <v>323</v>
      </c>
      <c r="E51" s="22"/>
    </row>
    <row r="52" spans="1:5" x14ac:dyDescent="0.25">
      <c r="A52" s="22"/>
      <c r="B52" s="21" t="s">
        <v>81</v>
      </c>
      <c r="C52" s="22" t="s">
        <v>338</v>
      </c>
      <c r="D52" s="50" t="s">
        <v>324</v>
      </c>
      <c r="E52" s="22"/>
    </row>
  </sheetData>
  <mergeCells count="1">
    <mergeCell ref="B32:E32"/>
  </mergeCells>
  <pageMargins left="0.25" right="0.25" top="0.41" bottom="0.9" header="0.19" footer="0.36"/>
  <pageSetup scale="94" orientation="portrait" r:id="rId1"/>
  <headerFooter alignWithMargins="0">
    <oddFooter>&amp;L&amp;"Arial,Regular"Page &amp;P of &amp;N
&amp;D, &amp;T&amp;R&amp;"Arial,Regular"&amp;Z
&amp;F</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53"/>
  <sheetViews>
    <sheetView zoomScale="85" zoomScaleNormal="85" workbookViewId="0">
      <pane ySplit="9" topLeftCell="A46" activePane="bottomLeft" state="frozen"/>
      <selection activeCell="B8" sqref="B8"/>
      <selection pane="bottomLeft" activeCell="H7" sqref="H7"/>
    </sheetView>
  </sheetViews>
  <sheetFormatPr defaultColWidth="9" defaultRowHeight="12.5" x14ac:dyDescent="0.25"/>
  <cols>
    <col min="1" max="1" width="9.75" style="186" customWidth="1"/>
    <col min="2" max="2" width="2.75" style="100" customWidth="1"/>
    <col min="3" max="3" width="12" style="100" customWidth="1"/>
    <col min="4" max="5" width="13.25" style="124" customWidth="1"/>
    <col min="6" max="6" width="11.33203125" style="124" customWidth="1"/>
    <col min="7" max="7" width="13.5" style="124" customWidth="1"/>
    <col min="8" max="9" width="12.75" style="100" customWidth="1"/>
    <col min="10" max="10" width="14.25" style="100" customWidth="1"/>
    <col min="11" max="11" width="13.58203125" style="100" customWidth="1"/>
    <col min="12" max="12" width="32.58203125" style="100" customWidth="1"/>
    <col min="13" max="13" width="1" style="100" customWidth="1"/>
    <col min="14" max="14" width="9.75" style="100" bestFit="1" customWidth="1"/>
    <col min="15" max="15" width="0.83203125" style="100" customWidth="1"/>
    <col min="16" max="16" width="11.58203125" style="100" customWidth="1"/>
    <col min="17" max="212" width="8" style="100"/>
    <col min="213" max="213" width="3.33203125" style="100" customWidth="1"/>
    <col min="214" max="214" width="5.25" style="100" customWidth="1"/>
    <col min="215" max="215" width="12.33203125" style="100" customWidth="1"/>
    <col min="216" max="216" width="27.5" style="100" customWidth="1"/>
    <col min="217" max="217" width="10.08203125" style="100" customWidth="1"/>
    <col min="218" max="218" width="12.75" style="100" customWidth="1"/>
    <col min="219" max="219" width="12" style="100" bestFit="1" customWidth="1"/>
    <col min="220" max="220" width="9.75" style="100" bestFit="1" customWidth="1"/>
    <col min="221" max="221" width="8" style="100"/>
    <col min="222" max="222" width="9.75" style="100" bestFit="1" customWidth="1"/>
    <col min="223" max="224" width="11.58203125" style="100" customWidth="1"/>
    <col min="225" max="468" width="8" style="100"/>
    <col min="469" max="469" width="3.33203125" style="100" customWidth="1"/>
    <col min="470" max="470" width="5.25" style="100" customWidth="1"/>
    <col min="471" max="471" width="12.33203125" style="100" customWidth="1"/>
    <col min="472" max="472" width="27.5" style="100" customWidth="1"/>
    <col min="473" max="473" width="10.08203125" style="100" customWidth="1"/>
    <col min="474" max="474" width="12.75" style="100" customWidth="1"/>
    <col min="475" max="475" width="12" style="100" bestFit="1" customWidth="1"/>
    <col min="476" max="476" width="9.75" style="100" bestFit="1" customWidth="1"/>
    <col min="477" max="477" width="8" style="100"/>
    <col min="478" max="478" width="9.75" style="100" bestFit="1" customWidth="1"/>
    <col min="479" max="480" width="11.58203125" style="100" customWidth="1"/>
    <col min="481" max="724" width="8" style="100"/>
    <col min="725" max="725" width="3.33203125" style="100" customWidth="1"/>
    <col min="726" max="726" width="5.25" style="100" customWidth="1"/>
    <col min="727" max="727" width="12.33203125" style="100" customWidth="1"/>
    <col min="728" max="728" width="27.5" style="100" customWidth="1"/>
    <col min="729" max="729" width="10.08203125" style="100" customWidth="1"/>
    <col min="730" max="730" width="12.75" style="100" customWidth="1"/>
    <col min="731" max="731" width="12" style="100" bestFit="1" customWidth="1"/>
    <col min="732" max="732" width="9.75" style="100" bestFit="1" customWidth="1"/>
    <col min="733" max="733" width="8" style="100"/>
    <col min="734" max="734" width="9.75" style="100" bestFit="1" customWidth="1"/>
    <col min="735" max="736" width="11.58203125" style="100" customWidth="1"/>
    <col min="737" max="980" width="8" style="100"/>
    <col min="981" max="981" width="3.33203125" style="100" customWidth="1"/>
    <col min="982" max="982" width="5.25" style="100" customWidth="1"/>
    <col min="983" max="983" width="12.33203125" style="100" customWidth="1"/>
    <col min="984" max="984" width="27.5" style="100" customWidth="1"/>
    <col min="985" max="985" width="10.08203125" style="100" customWidth="1"/>
    <col min="986" max="986" width="12.75" style="100" customWidth="1"/>
    <col min="987" max="987" width="12" style="100" bestFit="1" customWidth="1"/>
    <col min="988" max="988" width="9.75" style="100" bestFit="1" customWidth="1"/>
    <col min="989" max="989" width="8" style="100"/>
    <col min="990" max="990" width="9.75" style="100" bestFit="1" customWidth="1"/>
    <col min="991" max="992" width="11.58203125" style="100" customWidth="1"/>
    <col min="993" max="1236" width="9" style="100"/>
    <col min="1237" max="1237" width="3.33203125" style="100" customWidth="1"/>
    <col min="1238" max="1238" width="5.25" style="100" customWidth="1"/>
    <col min="1239" max="1239" width="12.33203125" style="100" customWidth="1"/>
    <col min="1240" max="1240" width="27.5" style="100" customWidth="1"/>
    <col min="1241" max="1241" width="10.08203125" style="100" customWidth="1"/>
    <col min="1242" max="1242" width="12.75" style="100" customWidth="1"/>
    <col min="1243" max="1243" width="12" style="100" bestFit="1" customWidth="1"/>
    <col min="1244" max="1244" width="9.75" style="100" bestFit="1" customWidth="1"/>
    <col min="1245" max="1245" width="8" style="100"/>
    <col min="1246" max="1246" width="9.75" style="100" bestFit="1" customWidth="1"/>
    <col min="1247" max="1248" width="11.58203125" style="100" customWidth="1"/>
    <col min="1249" max="1492" width="8" style="100"/>
    <col min="1493" max="1493" width="3.33203125" style="100" customWidth="1"/>
    <col min="1494" max="1494" width="5.25" style="100" customWidth="1"/>
    <col min="1495" max="1495" width="12.33203125" style="100" customWidth="1"/>
    <col min="1496" max="1496" width="27.5" style="100" customWidth="1"/>
    <col min="1497" max="1497" width="10.08203125" style="100" customWidth="1"/>
    <col min="1498" max="1498" width="12.75" style="100" customWidth="1"/>
    <col min="1499" max="1499" width="12" style="100" bestFit="1" customWidth="1"/>
    <col min="1500" max="1500" width="9.75" style="100" bestFit="1" customWidth="1"/>
    <col min="1501" max="1501" width="8" style="100"/>
    <col min="1502" max="1502" width="9.75" style="100" bestFit="1" customWidth="1"/>
    <col min="1503" max="1504" width="11.58203125" style="100" customWidth="1"/>
    <col min="1505" max="1748" width="8" style="100"/>
    <col min="1749" max="1749" width="3.33203125" style="100" customWidth="1"/>
    <col min="1750" max="1750" width="5.25" style="100" customWidth="1"/>
    <col min="1751" max="1751" width="12.33203125" style="100" customWidth="1"/>
    <col min="1752" max="1752" width="27.5" style="100" customWidth="1"/>
    <col min="1753" max="1753" width="10.08203125" style="100" customWidth="1"/>
    <col min="1754" max="1754" width="12.75" style="100" customWidth="1"/>
    <col min="1755" max="1755" width="12" style="100" bestFit="1" customWidth="1"/>
    <col min="1756" max="1756" width="9.75" style="100" bestFit="1" customWidth="1"/>
    <col min="1757" max="1757" width="8" style="100"/>
    <col min="1758" max="1758" width="9.75" style="100" bestFit="1" customWidth="1"/>
    <col min="1759" max="1760" width="11.58203125" style="100" customWidth="1"/>
    <col min="1761" max="2004" width="8" style="100"/>
    <col min="2005" max="2005" width="3.33203125" style="100" customWidth="1"/>
    <col min="2006" max="2006" width="5.25" style="100" customWidth="1"/>
    <col min="2007" max="2007" width="12.33203125" style="100" customWidth="1"/>
    <col min="2008" max="2008" width="27.5" style="100" customWidth="1"/>
    <col min="2009" max="2009" width="10.08203125" style="100" customWidth="1"/>
    <col min="2010" max="2010" width="12.75" style="100" customWidth="1"/>
    <col min="2011" max="2011" width="12" style="100" bestFit="1" customWidth="1"/>
    <col min="2012" max="2012" width="9.75" style="100" bestFit="1" customWidth="1"/>
    <col min="2013" max="2013" width="8" style="100"/>
    <col min="2014" max="2014" width="9.75" style="100" bestFit="1" customWidth="1"/>
    <col min="2015" max="2016" width="11.58203125" style="100" customWidth="1"/>
    <col min="2017" max="2260" width="9" style="100"/>
    <col min="2261" max="2261" width="3.33203125" style="100" customWidth="1"/>
    <col min="2262" max="2262" width="5.25" style="100" customWidth="1"/>
    <col min="2263" max="2263" width="12.33203125" style="100" customWidth="1"/>
    <col min="2264" max="2264" width="27.5" style="100" customWidth="1"/>
    <col min="2265" max="2265" width="10.08203125" style="100" customWidth="1"/>
    <col min="2266" max="2266" width="12.75" style="100" customWidth="1"/>
    <col min="2267" max="2267" width="12" style="100" bestFit="1" customWidth="1"/>
    <col min="2268" max="2268" width="9.75" style="100" bestFit="1" customWidth="1"/>
    <col min="2269" max="2269" width="8" style="100"/>
    <col min="2270" max="2270" width="9.75" style="100" bestFit="1" customWidth="1"/>
    <col min="2271" max="2272" width="11.58203125" style="100" customWidth="1"/>
    <col min="2273" max="2516" width="8" style="100"/>
    <col min="2517" max="2517" width="3.33203125" style="100" customWidth="1"/>
    <col min="2518" max="2518" width="5.25" style="100" customWidth="1"/>
    <col min="2519" max="2519" width="12.33203125" style="100" customWidth="1"/>
    <col min="2520" max="2520" width="27.5" style="100" customWidth="1"/>
    <col min="2521" max="2521" width="10.08203125" style="100" customWidth="1"/>
    <col min="2522" max="2522" width="12.75" style="100" customWidth="1"/>
    <col min="2523" max="2523" width="12" style="100" bestFit="1" customWidth="1"/>
    <col min="2524" max="2524" width="9.75" style="100" bestFit="1" customWidth="1"/>
    <col min="2525" max="2525" width="8" style="100"/>
    <col min="2526" max="2526" width="9.75" style="100" bestFit="1" customWidth="1"/>
    <col min="2527" max="2528" width="11.58203125" style="100" customWidth="1"/>
    <col min="2529" max="2772" width="8" style="100"/>
    <col min="2773" max="2773" width="3.33203125" style="100" customWidth="1"/>
    <col min="2774" max="2774" width="5.25" style="100" customWidth="1"/>
    <col min="2775" max="2775" width="12.33203125" style="100" customWidth="1"/>
    <col min="2776" max="2776" width="27.5" style="100" customWidth="1"/>
    <col min="2777" max="2777" width="10.08203125" style="100" customWidth="1"/>
    <col min="2778" max="2778" width="12.75" style="100" customWidth="1"/>
    <col min="2779" max="2779" width="12" style="100" bestFit="1" customWidth="1"/>
    <col min="2780" max="2780" width="9.75" style="100" bestFit="1" customWidth="1"/>
    <col min="2781" max="2781" width="8" style="100"/>
    <col min="2782" max="2782" width="9.75" style="100" bestFit="1" customWidth="1"/>
    <col min="2783" max="2784" width="11.58203125" style="100" customWidth="1"/>
    <col min="2785" max="3028" width="8" style="100"/>
    <col min="3029" max="3029" width="3.33203125" style="100" customWidth="1"/>
    <col min="3030" max="3030" width="5.25" style="100" customWidth="1"/>
    <col min="3031" max="3031" width="12.33203125" style="100" customWidth="1"/>
    <col min="3032" max="3032" width="27.5" style="100" customWidth="1"/>
    <col min="3033" max="3033" width="10.08203125" style="100" customWidth="1"/>
    <col min="3034" max="3034" width="12.75" style="100" customWidth="1"/>
    <col min="3035" max="3035" width="12" style="100" bestFit="1" customWidth="1"/>
    <col min="3036" max="3036" width="9.75" style="100" bestFit="1" customWidth="1"/>
    <col min="3037" max="3037" width="8" style="100"/>
    <col min="3038" max="3038" width="9.75" style="100" bestFit="1" customWidth="1"/>
    <col min="3039" max="3040" width="11.58203125" style="100" customWidth="1"/>
    <col min="3041" max="3284" width="9" style="100"/>
    <col min="3285" max="3285" width="3.33203125" style="100" customWidth="1"/>
    <col min="3286" max="3286" width="5.25" style="100" customWidth="1"/>
    <col min="3287" max="3287" width="12.33203125" style="100" customWidth="1"/>
    <col min="3288" max="3288" width="27.5" style="100" customWidth="1"/>
    <col min="3289" max="3289" width="10.08203125" style="100" customWidth="1"/>
    <col min="3290" max="3290" width="12.75" style="100" customWidth="1"/>
    <col min="3291" max="3291" width="12" style="100" bestFit="1" customWidth="1"/>
    <col min="3292" max="3292" width="9.75" style="100" bestFit="1" customWidth="1"/>
    <col min="3293" max="3293" width="8" style="100"/>
    <col min="3294" max="3294" width="9.75" style="100" bestFit="1" customWidth="1"/>
    <col min="3295" max="3296" width="11.58203125" style="100" customWidth="1"/>
    <col min="3297" max="3540" width="8" style="100"/>
    <col min="3541" max="3541" width="3.33203125" style="100" customWidth="1"/>
    <col min="3542" max="3542" width="5.25" style="100" customWidth="1"/>
    <col min="3543" max="3543" width="12.33203125" style="100" customWidth="1"/>
    <col min="3544" max="3544" width="27.5" style="100" customWidth="1"/>
    <col min="3545" max="3545" width="10.08203125" style="100" customWidth="1"/>
    <col min="3546" max="3546" width="12.75" style="100" customWidth="1"/>
    <col min="3547" max="3547" width="12" style="100" bestFit="1" customWidth="1"/>
    <col min="3548" max="3548" width="9.75" style="100" bestFit="1" customWidth="1"/>
    <col min="3549" max="3549" width="8" style="100"/>
    <col min="3550" max="3550" width="9.75" style="100" bestFit="1" customWidth="1"/>
    <col min="3551" max="3552" width="11.58203125" style="100" customWidth="1"/>
    <col min="3553" max="3796" width="8" style="100"/>
    <col min="3797" max="3797" width="3.33203125" style="100" customWidth="1"/>
    <col min="3798" max="3798" width="5.25" style="100" customWidth="1"/>
    <col min="3799" max="3799" width="12.33203125" style="100" customWidth="1"/>
    <col min="3800" max="3800" width="27.5" style="100" customWidth="1"/>
    <col min="3801" max="3801" width="10.08203125" style="100" customWidth="1"/>
    <col min="3802" max="3802" width="12.75" style="100" customWidth="1"/>
    <col min="3803" max="3803" width="12" style="100" bestFit="1" customWidth="1"/>
    <col min="3804" max="3804" width="9.75" style="100" bestFit="1" customWidth="1"/>
    <col min="3805" max="3805" width="8" style="100"/>
    <col min="3806" max="3806" width="9.75" style="100" bestFit="1" customWidth="1"/>
    <col min="3807" max="3808" width="11.58203125" style="100" customWidth="1"/>
    <col min="3809" max="4052" width="8" style="100"/>
    <col min="4053" max="4053" width="3.33203125" style="100" customWidth="1"/>
    <col min="4054" max="4054" width="5.25" style="100" customWidth="1"/>
    <col min="4055" max="4055" width="12.33203125" style="100" customWidth="1"/>
    <col min="4056" max="4056" width="27.5" style="100" customWidth="1"/>
    <col min="4057" max="4057" width="10.08203125" style="100" customWidth="1"/>
    <col min="4058" max="4058" width="12.75" style="100" customWidth="1"/>
    <col min="4059" max="4059" width="12" style="100" bestFit="1" customWidth="1"/>
    <col min="4060" max="4060" width="9.75" style="100" bestFit="1" customWidth="1"/>
    <col min="4061" max="4061" width="8" style="100"/>
    <col min="4062" max="4062" width="9.75" style="100" bestFit="1" customWidth="1"/>
    <col min="4063" max="4064" width="11.58203125" style="100" customWidth="1"/>
    <col min="4065" max="4308" width="9" style="100"/>
    <col min="4309" max="4309" width="3.33203125" style="100" customWidth="1"/>
    <col min="4310" max="4310" width="5.25" style="100" customWidth="1"/>
    <col min="4311" max="4311" width="12.33203125" style="100" customWidth="1"/>
    <col min="4312" max="4312" width="27.5" style="100" customWidth="1"/>
    <col min="4313" max="4313" width="10.08203125" style="100" customWidth="1"/>
    <col min="4314" max="4314" width="12.75" style="100" customWidth="1"/>
    <col min="4315" max="4315" width="12" style="100" bestFit="1" customWidth="1"/>
    <col min="4316" max="4316" width="9.75" style="100" bestFit="1" customWidth="1"/>
    <col min="4317" max="4317" width="8" style="100"/>
    <col min="4318" max="4318" width="9.75" style="100" bestFit="1" customWidth="1"/>
    <col min="4319" max="4320" width="11.58203125" style="100" customWidth="1"/>
    <col min="4321" max="4564" width="8" style="100"/>
    <col min="4565" max="4565" width="3.33203125" style="100" customWidth="1"/>
    <col min="4566" max="4566" width="5.25" style="100" customWidth="1"/>
    <col min="4567" max="4567" width="12.33203125" style="100" customWidth="1"/>
    <col min="4568" max="4568" width="27.5" style="100" customWidth="1"/>
    <col min="4569" max="4569" width="10.08203125" style="100" customWidth="1"/>
    <col min="4570" max="4570" width="12.75" style="100" customWidth="1"/>
    <col min="4571" max="4571" width="12" style="100" bestFit="1" customWidth="1"/>
    <col min="4572" max="4572" width="9.75" style="100" bestFit="1" customWidth="1"/>
    <col min="4573" max="4573" width="8" style="100"/>
    <col min="4574" max="4574" width="9.75" style="100" bestFit="1" customWidth="1"/>
    <col min="4575" max="4576" width="11.58203125" style="100" customWidth="1"/>
    <col min="4577" max="4820" width="8" style="100"/>
    <col min="4821" max="4821" width="3.33203125" style="100" customWidth="1"/>
    <col min="4822" max="4822" width="5.25" style="100" customWidth="1"/>
    <col min="4823" max="4823" width="12.33203125" style="100" customWidth="1"/>
    <col min="4824" max="4824" width="27.5" style="100" customWidth="1"/>
    <col min="4825" max="4825" width="10.08203125" style="100" customWidth="1"/>
    <col min="4826" max="4826" width="12.75" style="100" customWidth="1"/>
    <col min="4827" max="4827" width="12" style="100" bestFit="1" customWidth="1"/>
    <col min="4828" max="4828" width="9.75" style="100" bestFit="1" customWidth="1"/>
    <col min="4829" max="4829" width="8" style="100"/>
    <col min="4830" max="4830" width="9.75" style="100" bestFit="1" customWidth="1"/>
    <col min="4831" max="4832" width="11.58203125" style="100" customWidth="1"/>
    <col min="4833" max="5076" width="8" style="100"/>
    <col min="5077" max="5077" width="3.33203125" style="100" customWidth="1"/>
    <col min="5078" max="5078" width="5.25" style="100" customWidth="1"/>
    <col min="5079" max="5079" width="12.33203125" style="100" customWidth="1"/>
    <col min="5080" max="5080" width="27.5" style="100" customWidth="1"/>
    <col min="5081" max="5081" width="10.08203125" style="100" customWidth="1"/>
    <col min="5082" max="5082" width="12.75" style="100" customWidth="1"/>
    <col min="5083" max="5083" width="12" style="100" bestFit="1" customWidth="1"/>
    <col min="5084" max="5084" width="9.75" style="100" bestFit="1" customWidth="1"/>
    <col min="5085" max="5085" width="8" style="100"/>
    <col min="5086" max="5086" width="9.75" style="100" bestFit="1" customWidth="1"/>
    <col min="5087" max="5088" width="11.58203125" style="100" customWidth="1"/>
    <col min="5089" max="5332" width="9" style="100"/>
    <col min="5333" max="5333" width="3.33203125" style="100" customWidth="1"/>
    <col min="5334" max="5334" width="5.25" style="100" customWidth="1"/>
    <col min="5335" max="5335" width="12.33203125" style="100" customWidth="1"/>
    <col min="5336" max="5336" width="27.5" style="100" customWidth="1"/>
    <col min="5337" max="5337" width="10.08203125" style="100" customWidth="1"/>
    <col min="5338" max="5338" width="12.75" style="100" customWidth="1"/>
    <col min="5339" max="5339" width="12" style="100" bestFit="1" customWidth="1"/>
    <col min="5340" max="5340" width="9.75" style="100" bestFit="1" customWidth="1"/>
    <col min="5341" max="5341" width="8" style="100"/>
    <col min="5342" max="5342" width="9.75" style="100" bestFit="1" customWidth="1"/>
    <col min="5343" max="5344" width="11.58203125" style="100" customWidth="1"/>
    <col min="5345" max="5588" width="8" style="100"/>
    <col min="5589" max="5589" width="3.33203125" style="100" customWidth="1"/>
    <col min="5590" max="5590" width="5.25" style="100" customWidth="1"/>
    <col min="5591" max="5591" width="12.33203125" style="100" customWidth="1"/>
    <col min="5592" max="5592" width="27.5" style="100" customWidth="1"/>
    <col min="5593" max="5593" width="10.08203125" style="100" customWidth="1"/>
    <col min="5594" max="5594" width="12.75" style="100" customWidth="1"/>
    <col min="5595" max="5595" width="12" style="100" bestFit="1" customWidth="1"/>
    <col min="5596" max="5596" width="9.75" style="100" bestFit="1" customWidth="1"/>
    <col min="5597" max="5597" width="8" style="100"/>
    <col min="5598" max="5598" width="9.75" style="100" bestFit="1" customWidth="1"/>
    <col min="5599" max="5600" width="11.58203125" style="100" customWidth="1"/>
    <col min="5601" max="5844" width="8" style="100"/>
    <col min="5845" max="5845" width="3.33203125" style="100" customWidth="1"/>
    <col min="5846" max="5846" width="5.25" style="100" customWidth="1"/>
    <col min="5847" max="5847" width="12.33203125" style="100" customWidth="1"/>
    <col min="5848" max="5848" width="27.5" style="100" customWidth="1"/>
    <col min="5849" max="5849" width="10.08203125" style="100" customWidth="1"/>
    <col min="5850" max="5850" width="12.75" style="100" customWidth="1"/>
    <col min="5851" max="5851" width="12" style="100" bestFit="1" customWidth="1"/>
    <col min="5852" max="5852" width="9.75" style="100" bestFit="1" customWidth="1"/>
    <col min="5853" max="5853" width="8" style="100"/>
    <col min="5854" max="5854" width="9.75" style="100" bestFit="1" customWidth="1"/>
    <col min="5855" max="5856" width="11.58203125" style="100" customWidth="1"/>
    <col min="5857" max="6100" width="8" style="100"/>
    <col min="6101" max="6101" width="3.33203125" style="100" customWidth="1"/>
    <col min="6102" max="6102" width="5.25" style="100" customWidth="1"/>
    <col min="6103" max="6103" width="12.33203125" style="100" customWidth="1"/>
    <col min="6104" max="6104" width="27.5" style="100" customWidth="1"/>
    <col min="6105" max="6105" width="10.08203125" style="100" customWidth="1"/>
    <col min="6106" max="6106" width="12.75" style="100" customWidth="1"/>
    <col min="6107" max="6107" width="12" style="100" bestFit="1" customWidth="1"/>
    <col min="6108" max="6108" width="9.75" style="100" bestFit="1" customWidth="1"/>
    <col min="6109" max="6109" width="8" style="100"/>
    <col min="6110" max="6110" width="9.75" style="100" bestFit="1" customWidth="1"/>
    <col min="6111" max="6112" width="11.58203125" style="100" customWidth="1"/>
    <col min="6113" max="6356" width="9" style="100"/>
    <col min="6357" max="6357" width="3.33203125" style="100" customWidth="1"/>
    <col min="6358" max="6358" width="5.25" style="100" customWidth="1"/>
    <col min="6359" max="6359" width="12.33203125" style="100" customWidth="1"/>
    <col min="6360" max="6360" width="27.5" style="100" customWidth="1"/>
    <col min="6361" max="6361" width="10.08203125" style="100" customWidth="1"/>
    <col min="6362" max="6362" width="12.75" style="100" customWidth="1"/>
    <col min="6363" max="6363" width="12" style="100" bestFit="1" customWidth="1"/>
    <col min="6364" max="6364" width="9.75" style="100" bestFit="1" customWidth="1"/>
    <col min="6365" max="6365" width="8" style="100"/>
    <col min="6366" max="6366" width="9.75" style="100" bestFit="1" customWidth="1"/>
    <col min="6367" max="6368" width="11.58203125" style="100" customWidth="1"/>
    <col min="6369" max="6612" width="8" style="100"/>
    <col min="6613" max="6613" width="3.33203125" style="100" customWidth="1"/>
    <col min="6614" max="6614" width="5.25" style="100" customWidth="1"/>
    <col min="6615" max="6615" width="12.33203125" style="100" customWidth="1"/>
    <col min="6616" max="6616" width="27.5" style="100" customWidth="1"/>
    <col min="6617" max="6617" width="10.08203125" style="100" customWidth="1"/>
    <col min="6618" max="6618" width="12.75" style="100" customWidth="1"/>
    <col min="6619" max="6619" width="12" style="100" bestFit="1" customWidth="1"/>
    <col min="6620" max="6620" width="9.75" style="100" bestFit="1" customWidth="1"/>
    <col min="6621" max="6621" width="8" style="100"/>
    <col min="6622" max="6622" width="9.75" style="100" bestFit="1" customWidth="1"/>
    <col min="6623" max="6624" width="11.58203125" style="100" customWidth="1"/>
    <col min="6625" max="6868" width="8" style="100"/>
    <col min="6869" max="6869" width="3.33203125" style="100" customWidth="1"/>
    <col min="6870" max="6870" width="5.25" style="100" customWidth="1"/>
    <col min="6871" max="6871" width="12.33203125" style="100" customWidth="1"/>
    <col min="6872" max="6872" width="27.5" style="100" customWidth="1"/>
    <col min="6873" max="6873" width="10.08203125" style="100" customWidth="1"/>
    <col min="6874" max="6874" width="12.75" style="100" customWidth="1"/>
    <col min="6875" max="6875" width="12" style="100" bestFit="1" customWidth="1"/>
    <col min="6876" max="6876" width="9.75" style="100" bestFit="1" customWidth="1"/>
    <col min="6877" max="6877" width="8" style="100"/>
    <col min="6878" max="6878" width="9.75" style="100" bestFit="1" customWidth="1"/>
    <col min="6879" max="6880" width="11.58203125" style="100" customWidth="1"/>
    <col min="6881" max="7124" width="8" style="100"/>
    <col min="7125" max="7125" width="3.33203125" style="100" customWidth="1"/>
    <col min="7126" max="7126" width="5.25" style="100" customWidth="1"/>
    <col min="7127" max="7127" width="12.33203125" style="100" customWidth="1"/>
    <col min="7128" max="7128" width="27.5" style="100" customWidth="1"/>
    <col min="7129" max="7129" width="10.08203125" style="100" customWidth="1"/>
    <col min="7130" max="7130" width="12.75" style="100" customWidth="1"/>
    <col min="7131" max="7131" width="12" style="100" bestFit="1" customWidth="1"/>
    <col min="7132" max="7132" width="9.75" style="100" bestFit="1" customWidth="1"/>
    <col min="7133" max="7133" width="8" style="100"/>
    <col min="7134" max="7134" width="9.75" style="100" bestFit="1" customWidth="1"/>
    <col min="7135" max="7136" width="11.58203125" style="100" customWidth="1"/>
    <col min="7137" max="7380" width="9" style="100"/>
    <col min="7381" max="7381" width="3.33203125" style="100" customWidth="1"/>
    <col min="7382" max="7382" width="5.25" style="100" customWidth="1"/>
    <col min="7383" max="7383" width="12.33203125" style="100" customWidth="1"/>
    <col min="7384" max="7384" width="27.5" style="100" customWidth="1"/>
    <col min="7385" max="7385" width="10.08203125" style="100" customWidth="1"/>
    <col min="7386" max="7386" width="12.75" style="100" customWidth="1"/>
    <col min="7387" max="7387" width="12" style="100" bestFit="1" customWidth="1"/>
    <col min="7388" max="7388" width="9.75" style="100" bestFit="1" customWidth="1"/>
    <col min="7389" max="7389" width="8" style="100"/>
    <col min="7390" max="7390" width="9.75" style="100" bestFit="1" customWidth="1"/>
    <col min="7391" max="7392" width="11.58203125" style="100" customWidth="1"/>
    <col min="7393" max="7636" width="8" style="100"/>
    <col min="7637" max="7637" width="3.33203125" style="100" customWidth="1"/>
    <col min="7638" max="7638" width="5.25" style="100" customWidth="1"/>
    <col min="7639" max="7639" width="12.33203125" style="100" customWidth="1"/>
    <col min="7640" max="7640" width="27.5" style="100" customWidth="1"/>
    <col min="7641" max="7641" width="10.08203125" style="100" customWidth="1"/>
    <col min="7642" max="7642" width="12.75" style="100" customWidth="1"/>
    <col min="7643" max="7643" width="12" style="100" bestFit="1" customWidth="1"/>
    <col min="7644" max="7644" width="9.75" style="100" bestFit="1" customWidth="1"/>
    <col min="7645" max="7645" width="8" style="100"/>
    <col min="7646" max="7646" width="9.75" style="100" bestFit="1" customWidth="1"/>
    <col min="7647" max="7648" width="11.58203125" style="100" customWidth="1"/>
    <col min="7649" max="7892" width="8" style="100"/>
    <col min="7893" max="7893" width="3.33203125" style="100" customWidth="1"/>
    <col min="7894" max="7894" width="5.25" style="100" customWidth="1"/>
    <col min="7895" max="7895" width="12.33203125" style="100" customWidth="1"/>
    <col min="7896" max="7896" width="27.5" style="100" customWidth="1"/>
    <col min="7897" max="7897" width="10.08203125" style="100" customWidth="1"/>
    <col min="7898" max="7898" width="12.75" style="100" customWidth="1"/>
    <col min="7899" max="7899" width="12" style="100" bestFit="1" customWidth="1"/>
    <col min="7900" max="7900" width="9.75" style="100" bestFit="1" customWidth="1"/>
    <col min="7901" max="7901" width="8" style="100"/>
    <col min="7902" max="7902" width="9.75" style="100" bestFit="1" customWidth="1"/>
    <col min="7903" max="7904" width="11.58203125" style="100" customWidth="1"/>
    <col min="7905" max="8148" width="8" style="100"/>
    <col min="8149" max="8149" width="3.33203125" style="100" customWidth="1"/>
    <col min="8150" max="8150" width="5.25" style="100" customWidth="1"/>
    <col min="8151" max="8151" width="12.33203125" style="100" customWidth="1"/>
    <col min="8152" max="8152" width="27.5" style="100" customWidth="1"/>
    <col min="8153" max="8153" width="10.08203125" style="100" customWidth="1"/>
    <col min="8154" max="8154" width="12.75" style="100" customWidth="1"/>
    <col min="8155" max="8155" width="12" style="100" bestFit="1" customWidth="1"/>
    <col min="8156" max="8156" width="9.75" style="100" bestFit="1" customWidth="1"/>
    <col min="8157" max="8157" width="8" style="100"/>
    <col min="8158" max="8158" width="9.75" style="100" bestFit="1" customWidth="1"/>
    <col min="8159" max="8160" width="11.58203125" style="100" customWidth="1"/>
    <col min="8161" max="8404" width="9" style="100"/>
    <col min="8405" max="8405" width="3.33203125" style="100" customWidth="1"/>
    <col min="8406" max="8406" width="5.25" style="100" customWidth="1"/>
    <col min="8407" max="8407" width="12.33203125" style="100" customWidth="1"/>
    <col min="8408" max="8408" width="27.5" style="100" customWidth="1"/>
    <col min="8409" max="8409" width="10.08203125" style="100" customWidth="1"/>
    <col min="8410" max="8410" width="12.75" style="100" customWidth="1"/>
    <col min="8411" max="8411" width="12" style="100" bestFit="1" customWidth="1"/>
    <col min="8412" max="8412" width="9.75" style="100" bestFit="1" customWidth="1"/>
    <col min="8413" max="8413" width="8" style="100"/>
    <col min="8414" max="8414" width="9.75" style="100" bestFit="1" customWidth="1"/>
    <col min="8415" max="8416" width="11.58203125" style="100" customWidth="1"/>
    <col min="8417" max="8660" width="8" style="100"/>
    <col min="8661" max="8661" width="3.33203125" style="100" customWidth="1"/>
    <col min="8662" max="8662" width="5.25" style="100" customWidth="1"/>
    <col min="8663" max="8663" width="12.33203125" style="100" customWidth="1"/>
    <col min="8664" max="8664" width="27.5" style="100" customWidth="1"/>
    <col min="8665" max="8665" width="10.08203125" style="100" customWidth="1"/>
    <col min="8666" max="8666" width="12.75" style="100" customWidth="1"/>
    <col min="8667" max="8667" width="12" style="100" bestFit="1" customWidth="1"/>
    <col min="8668" max="8668" width="9.75" style="100" bestFit="1" customWidth="1"/>
    <col min="8669" max="8669" width="8" style="100"/>
    <col min="8670" max="8670" width="9.75" style="100" bestFit="1" customWidth="1"/>
    <col min="8671" max="8672" width="11.58203125" style="100" customWidth="1"/>
    <col min="8673" max="8916" width="8" style="100"/>
    <col min="8917" max="8917" width="3.33203125" style="100" customWidth="1"/>
    <col min="8918" max="8918" width="5.25" style="100" customWidth="1"/>
    <col min="8919" max="8919" width="12.33203125" style="100" customWidth="1"/>
    <col min="8920" max="8920" width="27.5" style="100" customWidth="1"/>
    <col min="8921" max="8921" width="10.08203125" style="100" customWidth="1"/>
    <col min="8922" max="8922" width="12.75" style="100" customWidth="1"/>
    <col min="8923" max="8923" width="12" style="100" bestFit="1" customWidth="1"/>
    <col min="8924" max="8924" width="9.75" style="100" bestFit="1" customWidth="1"/>
    <col min="8925" max="8925" width="8" style="100"/>
    <col min="8926" max="8926" width="9.75" style="100" bestFit="1" customWidth="1"/>
    <col min="8927" max="8928" width="11.58203125" style="100" customWidth="1"/>
    <col min="8929" max="9172" width="8" style="100"/>
    <col min="9173" max="9173" width="3.33203125" style="100" customWidth="1"/>
    <col min="9174" max="9174" width="5.25" style="100" customWidth="1"/>
    <col min="9175" max="9175" width="12.33203125" style="100" customWidth="1"/>
    <col min="9176" max="9176" width="27.5" style="100" customWidth="1"/>
    <col min="9177" max="9177" width="10.08203125" style="100" customWidth="1"/>
    <col min="9178" max="9178" width="12.75" style="100" customWidth="1"/>
    <col min="9179" max="9179" width="12" style="100" bestFit="1" customWidth="1"/>
    <col min="9180" max="9180" width="9.75" style="100" bestFit="1" customWidth="1"/>
    <col min="9181" max="9181" width="8" style="100"/>
    <col min="9182" max="9182" width="9.75" style="100" bestFit="1" customWidth="1"/>
    <col min="9183" max="9184" width="11.58203125" style="100" customWidth="1"/>
    <col min="9185" max="9428" width="9" style="100"/>
    <col min="9429" max="9429" width="3.33203125" style="100" customWidth="1"/>
    <col min="9430" max="9430" width="5.25" style="100" customWidth="1"/>
    <col min="9431" max="9431" width="12.33203125" style="100" customWidth="1"/>
    <col min="9432" max="9432" width="27.5" style="100" customWidth="1"/>
    <col min="9433" max="9433" width="10.08203125" style="100" customWidth="1"/>
    <col min="9434" max="9434" width="12.75" style="100" customWidth="1"/>
    <col min="9435" max="9435" width="12" style="100" bestFit="1" customWidth="1"/>
    <col min="9436" max="9436" width="9.75" style="100" bestFit="1" customWidth="1"/>
    <col min="9437" max="9437" width="8" style="100"/>
    <col min="9438" max="9438" width="9.75" style="100" bestFit="1" customWidth="1"/>
    <col min="9439" max="9440" width="11.58203125" style="100" customWidth="1"/>
    <col min="9441" max="9684" width="8" style="100"/>
    <col min="9685" max="9685" width="3.33203125" style="100" customWidth="1"/>
    <col min="9686" max="9686" width="5.25" style="100" customWidth="1"/>
    <col min="9687" max="9687" width="12.33203125" style="100" customWidth="1"/>
    <col min="9688" max="9688" width="27.5" style="100" customWidth="1"/>
    <col min="9689" max="9689" width="10.08203125" style="100" customWidth="1"/>
    <col min="9690" max="9690" width="12.75" style="100" customWidth="1"/>
    <col min="9691" max="9691" width="12" style="100" bestFit="1" customWidth="1"/>
    <col min="9692" max="9692" width="9.75" style="100" bestFit="1" customWidth="1"/>
    <col min="9693" max="9693" width="8" style="100"/>
    <col min="9694" max="9694" width="9.75" style="100" bestFit="1" customWidth="1"/>
    <col min="9695" max="9696" width="11.58203125" style="100" customWidth="1"/>
    <col min="9697" max="9940" width="8" style="100"/>
    <col min="9941" max="9941" width="3.33203125" style="100" customWidth="1"/>
    <col min="9942" max="9942" width="5.25" style="100" customWidth="1"/>
    <col min="9943" max="9943" width="12.33203125" style="100" customWidth="1"/>
    <col min="9944" max="9944" width="27.5" style="100" customWidth="1"/>
    <col min="9945" max="9945" width="10.08203125" style="100" customWidth="1"/>
    <col min="9946" max="9946" width="12.75" style="100" customWidth="1"/>
    <col min="9947" max="9947" width="12" style="100" bestFit="1" customWidth="1"/>
    <col min="9948" max="9948" width="9.75" style="100" bestFit="1" customWidth="1"/>
    <col min="9949" max="9949" width="8" style="100"/>
    <col min="9950" max="9950" width="9.75" style="100" bestFit="1" customWidth="1"/>
    <col min="9951" max="9952" width="11.58203125" style="100" customWidth="1"/>
    <col min="9953" max="10196" width="8" style="100"/>
    <col min="10197" max="10197" width="3.33203125" style="100" customWidth="1"/>
    <col min="10198" max="10198" width="5.25" style="100" customWidth="1"/>
    <col min="10199" max="10199" width="12.33203125" style="100" customWidth="1"/>
    <col min="10200" max="10200" width="27.5" style="100" customWidth="1"/>
    <col min="10201" max="10201" width="10.08203125" style="100" customWidth="1"/>
    <col min="10202" max="10202" width="12.75" style="100" customWidth="1"/>
    <col min="10203" max="10203" width="12" style="100" bestFit="1" customWidth="1"/>
    <col min="10204" max="10204" width="9.75" style="100" bestFit="1" customWidth="1"/>
    <col min="10205" max="10205" width="8" style="100"/>
    <col min="10206" max="10206" width="9.75" style="100" bestFit="1" customWidth="1"/>
    <col min="10207" max="10208" width="11.58203125" style="100" customWidth="1"/>
    <col min="10209" max="10452" width="9" style="100"/>
    <col min="10453" max="10453" width="3.33203125" style="100" customWidth="1"/>
    <col min="10454" max="10454" width="5.25" style="100" customWidth="1"/>
    <col min="10455" max="10455" width="12.33203125" style="100" customWidth="1"/>
    <col min="10456" max="10456" width="27.5" style="100" customWidth="1"/>
    <col min="10457" max="10457" width="10.08203125" style="100" customWidth="1"/>
    <col min="10458" max="10458" width="12.75" style="100" customWidth="1"/>
    <col min="10459" max="10459" width="12" style="100" bestFit="1" customWidth="1"/>
    <col min="10460" max="10460" width="9.75" style="100" bestFit="1" customWidth="1"/>
    <col min="10461" max="10461" width="8" style="100"/>
    <col min="10462" max="10462" width="9.75" style="100" bestFit="1" customWidth="1"/>
    <col min="10463" max="10464" width="11.58203125" style="100" customWidth="1"/>
    <col min="10465" max="10708" width="8" style="100"/>
    <col min="10709" max="10709" width="3.33203125" style="100" customWidth="1"/>
    <col min="10710" max="10710" width="5.25" style="100" customWidth="1"/>
    <col min="10711" max="10711" width="12.33203125" style="100" customWidth="1"/>
    <col min="10712" max="10712" width="27.5" style="100" customWidth="1"/>
    <col min="10713" max="10713" width="10.08203125" style="100" customWidth="1"/>
    <col min="10714" max="10714" width="12.75" style="100" customWidth="1"/>
    <col min="10715" max="10715" width="12" style="100" bestFit="1" customWidth="1"/>
    <col min="10716" max="10716" width="9.75" style="100" bestFit="1" customWidth="1"/>
    <col min="10717" max="10717" width="8" style="100"/>
    <col min="10718" max="10718" width="9.75" style="100" bestFit="1" customWidth="1"/>
    <col min="10719" max="10720" width="11.58203125" style="100" customWidth="1"/>
    <col min="10721" max="10964" width="8" style="100"/>
    <col min="10965" max="10965" width="3.33203125" style="100" customWidth="1"/>
    <col min="10966" max="10966" width="5.25" style="100" customWidth="1"/>
    <col min="10967" max="10967" width="12.33203125" style="100" customWidth="1"/>
    <col min="10968" max="10968" width="27.5" style="100" customWidth="1"/>
    <col min="10969" max="10969" width="10.08203125" style="100" customWidth="1"/>
    <col min="10970" max="10970" width="12.75" style="100" customWidth="1"/>
    <col min="10971" max="10971" width="12" style="100" bestFit="1" customWidth="1"/>
    <col min="10972" max="10972" width="9.75" style="100" bestFit="1" customWidth="1"/>
    <col min="10973" max="10973" width="8" style="100"/>
    <col min="10974" max="10974" width="9.75" style="100" bestFit="1" customWidth="1"/>
    <col min="10975" max="10976" width="11.58203125" style="100" customWidth="1"/>
    <col min="10977" max="11220" width="8" style="100"/>
    <col min="11221" max="11221" width="3.33203125" style="100" customWidth="1"/>
    <col min="11222" max="11222" width="5.25" style="100" customWidth="1"/>
    <col min="11223" max="11223" width="12.33203125" style="100" customWidth="1"/>
    <col min="11224" max="11224" width="27.5" style="100" customWidth="1"/>
    <col min="11225" max="11225" width="10.08203125" style="100" customWidth="1"/>
    <col min="11226" max="11226" width="12.75" style="100" customWidth="1"/>
    <col min="11227" max="11227" width="12" style="100" bestFit="1" customWidth="1"/>
    <col min="11228" max="11228" width="9.75" style="100" bestFit="1" customWidth="1"/>
    <col min="11229" max="11229" width="8" style="100"/>
    <col min="11230" max="11230" width="9.75" style="100" bestFit="1" customWidth="1"/>
    <col min="11231" max="11232" width="11.58203125" style="100" customWidth="1"/>
    <col min="11233" max="11476" width="9" style="100"/>
    <col min="11477" max="11477" width="3.33203125" style="100" customWidth="1"/>
    <col min="11478" max="11478" width="5.25" style="100" customWidth="1"/>
    <col min="11479" max="11479" width="12.33203125" style="100" customWidth="1"/>
    <col min="11480" max="11480" width="27.5" style="100" customWidth="1"/>
    <col min="11481" max="11481" width="10.08203125" style="100" customWidth="1"/>
    <col min="11482" max="11482" width="12.75" style="100" customWidth="1"/>
    <col min="11483" max="11483" width="12" style="100" bestFit="1" customWidth="1"/>
    <col min="11484" max="11484" width="9.75" style="100" bestFit="1" customWidth="1"/>
    <col min="11485" max="11485" width="8" style="100"/>
    <col min="11486" max="11486" width="9.75" style="100" bestFit="1" customWidth="1"/>
    <col min="11487" max="11488" width="11.58203125" style="100" customWidth="1"/>
    <col min="11489" max="11732" width="8" style="100"/>
    <col min="11733" max="11733" width="3.33203125" style="100" customWidth="1"/>
    <col min="11734" max="11734" width="5.25" style="100" customWidth="1"/>
    <col min="11735" max="11735" width="12.33203125" style="100" customWidth="1"/>
    <col min="11736" max="11736" width="27.5" style="100" customWidth="1"/>
    <col min="11737" max="11737" width="10.08203125" style="100" customWidth="1"/>
    <col min="11738" max="11738" width="12.75" style="100" customWidth="1"/>
    <col min="11739" max="11739" width="12" style="100" bestFit="1" customWidth="1"/>
    <col min="11740" max="11740" width="9.75" style="100" bestFit="1" customWidth="1"/>
    <col min="11741" max="11741" width="8" style="100"/>
    <col min="11742" max="11742" width="9.75" style="100" bestFit="1" customWidth="1"/>
    <col min="11743" max="11744" width="11.58203125" style="100" customWidth="1"/>
    <col min="11745" max="11988" width="8" style="100"/>
    <col min="11989" max="11989" width="3.33203125" style="100" customWidth="1"/>
    <col min="11990" max="11990" width="5.25" style="100" customWidth="1"/>
    <col min="11991" max="11991" width="12.33203125" style="100" customWidth="1"/>
    <col min="11992" max="11992" width="27.5" style="100" customWidth="1"/>
    <col min="11993" max="11993" width="10.08203125" style="100" customWidth="1"/>
    <col min="11994" max="11994" width="12.75" style="100" customWidth="1"/>
    <col min="11995" max="11995" width="12" style="100" bestFit="1" customWidth="1"/>
    <col min="11996" max="11996" width="9.75" style="100" bestFit="1" customWidth="1"/>
    <col min="11997" max="11997" width="8" style="100"/>
    <col min="11998" max="11998" width="9.75" style="100" bestFit="1" customWidth="1"/>
    <col min="11999" max="12000" width="11.58203125" style="100" customWidth="1"/>
    <col min="12001" max="12244" width="8" style="100"/>
    <col min="12245" max="12245" width="3.33203125" style="100" customWidth="1"/>
    <col min="12246" max="12246" width="5.25" style="100" customWidth="1"/>
    <col min="12247" max="12247" width="12.33203125" style="100" customWidth="1"/>
    <col min="12248" max="12248" width="27.5" style="100" customWidth="1"/>
    <col min="12249" max="12249" width="10.08203125" style="100" customWidth="1"/>
    <col min="12250" max="12250" width="12.75" style="100" customWidth="1"/>
    <col min="12251" max="12251" width="12" style="100" bestFit="1" customWidth="1"/>
    <col min="12252" max="12252" width="9.75" style="100" bestFit="1" customWidth="1"/>
    <col min="12253" max="12253" width="8" style="100"/>
    <col min="12254" max="12254" width="9.75" style="100" bestFit="1" customWidth="1"/>
    <col min="12255" max="12256" width="11.58203125" style="100" customWidth="1"/>
    <col min="12257" max="12500" width="9" style="100"/>
    <col min="12501" max="12501" width="3.33203125" style="100" customWidth="1"/>
    <col min="12502" max="12502" width="5.25" style="100" customWidth="1"/>
    <col min="12503" max="12503" width="12.33203125" style="100" customWidth="1"/>
    <col min="12504" max="12504" width="27.5" style="100" customWidth="1"/>
    <col min="12505" max="12505" width="10.08203125" style="100" customWidth="1"/>
    <col min="12506" max="12506" width="12.75" style="100" customWidth="1"/>
    <col min="12507" max="12507" width="12" style="100" bestFit="1" customWidth="1"/>
    <col min="12508" max="12508" width="9.75" style="100" bestFit="1" customWidth="1"/>
    <col min="12509" max="12509" width="8" style="100"/>
    <col min="12510" max="12510" width="9.75" style="100" bestFit="1" customWidth="1"/>
    <col min="12511" max="12512" width="11.58203125" style="100" customWidth="1"/>
    <col min="12513" max="12756" width="8" style="100"/>
    <col min="12757" max="12757" width="3.33203125" style="100" customWidth="1"/>
    <col min="12758" max="12758" width="5.25" style="100" customWidth="1"/>
    <col min="12759" max="12759" width="12.33203125" style="100" customWidth="1"/>
    <col min="12760" max="12760" width="27.5" style="100" customWidth="1"/>
    <col min="12761" max="12761" width="10.08203125" style="100" customWidth="1"/>
    <col min="12762" max="12762" width="12.75" style="100" customWidth="1"/>
    <col min="12763" max="12763" width="12" style="100" bestFit="1" customWidth="1"/>
    <col min="12764" max="12764" width="9.75" style="100" bestFit="1" customWidth="1"/>
    <col min="12765" max="12765" width="8" style="100"/>
    <col min="12766" max="12766" width="9.75" style="100" bestFit="1" customWidth="1"/>
    <col min="12767" max="12768" width="11.58203125" style="100" customWidth="1"/>
    <col min="12769" max="13012" width="8" style="100"/>
    <col min="13013" max="13013" width="3.33203125" style="100" customWidth="1"/>
    <col min="13014" max="13014" width="5.25" style="100" customWidth="1"/>
    <col min="13015" max="13015" width="12.33203125" style="100" customWidth="1"/>
    <col min="13016" max="13016" width="27.5" style="100" customWidth="1"/>
    <col min="13017" max="13017" width="10.08203125" style="100" customWidth="1"/>
    <col min="13018" max="13018" width="12.75" style="100" customWidth="1"/>
    <col min="13019" max="13019" width="12" style="100" bestFit="1" customWidth="1"/>
    <col min="13020" max="13020" width="9.75" style="100" bestFit="1" customWidth="1"/>
    <col min="13021" max="13021" width="8" style="100"/>
    <col min="13022" max="13022" width="9.75" style="100" bestFit="1" customWidth="1"/>
    <col min="13023" max="13024" width="11.58203125" style="100" customWidth="1"/>
    <col min="13025" max="13268" width="8" style="100"/>
    <col min="13269" max="13269" width="3.33203125" style="100" customWidth="1"/>
    <col min="13270" max="13270" width="5.25" style="100" customWidth="1"/>
    <col min="13271" max="13271" width="12.33203125" style="100" customWidth="1"/>
    <col min="13272" max="13272" width="27.5" style="100" customWidth="1"/>
    <col min="13273" max="13273" width="10.08203125" style="100" customWidth="1"/>
    <col min="13274" max="13274" width="12.75" style="100" customWidth="1"/>
    <col min="13275" max="13275" width="12" style="100" bestFit="1" customWidth="1"/>
    <col min="13276" max="13276" width="9.75" style="100" bestFit="1" customWidth="1"/>
    <col min="13277" max="13277" width="8" style="100"/>
    <col min="13278" max="13278" width="9.75" style="100" bestFit="1" customWidth="1"/>
    <col min="13279" max="13280" width="11.58203125" style="100" customWidth="1"/>
    <col min="13281" max="13524" width="9" style="100"/>
    <col min="13525" max="13525" width="3.33203125" style="100" customWidth="1"/>
    <col min="13526" max="13526" width="5.25" style="100" customWidth="1"/>
    <col min="13527" max="13527" width="12.33203125" style="100" customWidth="1"/>
    <col min="13528" max="13528" width="27.5" style="100" customWidth="1"/>
    <col min="13529" max="13529" width="10.08203125" style="100" customWidth="1"/>
    <col min="13530" max="13530" width="12.75" style="100" customWidth="1"/>
    <col min="13531" max="13531" width="12" style="100" bestFit="1" customWidth="1"/>
    <col min="13532" max="13532" width="9.75" style="100" bestFit="1" customWidth="1"/>
    <col min="13533" max="13533" width="8" style="100"/>
    <col min="13534" max="13534" width="9.75" style="100" bestFit="1" customWidth="1"/>
    <col min="13535" max="13536" width="11.58203125" style="100" customWidth="1"/>
    <col min="13537" max="13780" width="8" style="100"/>
    <col min="13781" max="13781" width="3.33203125" style="100" customWidth="1"/>
    <col min="13782" max="13782" width="5.25" style="100" customWidth="1"/>
    <col min="13783" max="13783" width="12.33203125" style="100" customWidth="1"/>
    <col min="13784" max="13784" width="27.5" style="100" customWidth="1"/>
    <col min="13785" max="13785" width="10.08203125" style="100" customWidth="1"/>
    <col min="13786" max="13786" width="12.75" style="100" customWidth="1"/>
    <col min="13787" max="13787" width="12" style="100" bestFit="1" customWidth="1"/>
    <col min="13788" max="13788" width="9.75" style="100" bestFit="1" customWidth="1"/>
    <col min="13789" max="13789" width="8" style="100"/>
    <col min="13790" max="13790" width="9.75" style="100" bestFit="1" customWidth="1"/>
    <col min="13791" max="13792" width="11.58203125" style="100" customWidth="1"/>
    <col min="13793" max="14036" width="8" style="100"/>
    <col min="14037" max="14037" width="3.33203125" style="100" customWidth="1"/>
    <col min="14038" max="14038" width="5.25" style="100" customWidth="1"/>
    <col min="14039" max="14039" width="12.33203125" style="100" customWidth="1"/>
    <col min="14040" max="14040" width="27.5" style="100" customWidth="1"/>
    <col min="14041" max="14041" width="10.08203125" style="100" customWidth="1"/>
    <col min="14042" max="14042" width="12.75" style="100" customWidth="1"/>
    <col min="14043" max="14043" width="12" style="100" bestFit="1" customWidth="1"/>
    <col min="14044" max="14044" width="9.75" style="100" bestFit="1" customWidth="1"/>
    <col min="14045" max="14045" width="8" style="100"/>
    <col min="14046" max="14046" width="9.75" style="100" bestFit="1" customWidth="1"/>
    <col min="14047" max="14048" width="11.58203125" style="100" customWidth="1"/>
    <col min="14049" max="14292" width="8" style="100"/>
    <col min="14293" max="14293" width="3.33203125" style="100" customWidth="1"/>
    <col min="14294" max="14294" width="5.25" style="100" customWidth="1"/>
    <col min="14295" max="14295" width="12.33203125" style="100" customWidth="1"/>
    <col min="14296" max="14296" width="27.5" style="100" customWidth="1"/>
    <col min="14297" max="14297" width="10.08203125" style="100" customWidth="1"/>
    <col min="14298" max="14298" width="12.75" style="100" customWidth="1"/>
    <col min="14299" max="14299" width="12" style="100" bestFit="1" customWidth="1"/>
    <col min="14300" max="14300" width="9.75" style="100" bestFit="1" customWidth="1"/>
    <col min="14301" max="14301" width="8" style="100"/>
    <col min="14302" max="14302" width="9.75" style="100" bestFit="1" customWidth="1"/>
    <col min="14303" max="14304" width="11.58203125" style="100" customWidth="1"/>
    <col min="14305" max="14548" width="9" style="100"/>
    <col min="14549" max="14549" width="3.33203125" style="100" customWidth="1"/>
    <col min="14550" max="14550" width="5.25" style="100" customWidth="1"/>
    <col min="14551" max="14551" width="12.33203125" style="100" customWidth="1"/>
    <col min="14552" max="14552" width="27.5" style="100" customWidth="1"/>
    <col min="14553" max="14553" width="10.08203125" style="100" customWidth="1"/>
    <col min="14554" max="14554" width="12.75" style="100" customWidth="1"/>
    <col min="14555" max="14555" width="12" style="100" bestFit="1" customWidth="1"/>
    <col min="14556" max="14556" width="9.75" style="100" bestFit="1" customWidth="1"/>
    <col min="14557" max="14557" width="8" style="100"/>
    <col min="14558" max="14558" width="9.75" style="100" bestFit="1" customWidth="1"/>
    <col min="14559" max="14560" width="11.58203125" style="100" customWidth="1"/>
    <col min="14561" max="14804" width="8" style="100"/>
    <col min="14805" max="14805" width="3.33203125" style="100" customWidth="1"/>
    <col min="14806" max="14806" width="5.25" style="100" customWidth="1"/>
    <col min="14807" max="14807" width="12.33203125" style="100" customWidth="1"/>
    <col min="14808" max="14808" width="27.5" style="100" customWidth="1"/>
    <col min="14809" max="14809" width="10.08203125" style="100" customWidth="1"/>
    <col min="14810" max="14810" width="12.75" style="100" customWidth="1"/>
    <col min="14811" max="14811" width="12" style="100" bestFit="1" customWidth="1"/>
    <col min="14812" max="14812" width="9.75" style="100" bestFit="1" customWidth="1"/>
    <col min="14813" max="14813" width="8" style="100"/>
    <col min="14814" max="14814" width="9.75" style="100" bestFit="1" customWidth="1"/>
    <col min="14815" max="14816" width="11.58203125" style="100" customWidth="1"/>
    <col min="14817" max="15060" width="8" style="100"/>
    <col min="15061" max="15061" width="3.33203125" style="100" customWidth="1"/>
    <col min="15062" max="15062" width="5.25" style="100" customWidth="1"/>
    <col min="15063" max="15063" width="12.33203125" style="100" customWidth="1"/>
    <col min="15064" max="15064" width="27.5" style="100" customWidth="1"/>
    <col min="15065" max="15065" width="10.08203125" style="100" customWidth="1"/>
    <col min="15066" max="15066" width="12.75" style="100" customWidth="1"/>
    <col min="15067" max="15067" width="12" style="100" bestFit="1" customWidth="1"/>
    <col min="15068" max="15068" width="9.75" style="100" bestFit="1" customWidth="1"/>
    <col min="15069" max="15069" width="8" style="100"/>
    <col min="15070" max="15070" width="9.75" style="100" bestFit="1" customWidth="1"/>
    <col min="15071" max="15072" width="11.58203125" style="100" customWidth="1"/>
    <col min="15073" max="15316" width="8" style="100"/>
    <col min="15317" max="15317" width="3.33203125" style="100" customWidth="1"/>
    <col min="15318" max="15318" width="5.25" style="100" customWidth="1"/>
    <col min="15319" max="15319" width="12.33203125" style="100" customWidth="1"/>
    <col min="15320" max="15320" width="27.5" style="100" customWidth="1"/>
    <col min="15321" max="15321" width="10.08203125" style="100" customWidth="1"/>
    <col min="15322" max="15322" width="12.75" style="100" customWidth="1"/>
    <col min="15323" max="15323" width="12" style="100" bestFit="1" customWidth="1"/>
    <col min="15324" max="15324" width="9.75" style="100" bestFit="1" customWidth="1"/>
    <col min="15325" max="15325" width="8" style="100"/>
    <col min="15326" max="15326" width="9.75" style="100" bestFit="1" customWidth="1"/>
    <col min="15327" max="15328" width="11.58203125" style="100" customWidth="1"/>
    <col min="15329" max="15572" width="9" style="100"/>
    <col min="15573" max="15573" width="3.33203125" style="100" customWidth="1"/>
    <col min="15574" max="15574" width="5.25" style="100" customWidth="1"/>
    <col min="15575" max="15575" width="12.33203125" style="100" customWidth="1"/>
    <col min="15576" max="15576" width="27.5" style="100" customWidth="1"/>
    <col min="15577" max="15577" width="10.08203125" style="100" customWidth="1"/>
    <col min="15578" max="15578" width="12.75" style="100" customWidth="1"/>
    <col min="15579" max="15579" width="12" style="100" bestFit="1" customWidth="1"/>
    <col min="15580" max="15580" width="9.75" style="100" bestFit="1" customWidth="1"/>
    <col min="15581" max="15581" width="8" style="100"/>
    <col min="15582" max="15582" width="9.75" style="100" bestFit="1" customWidth="1"/>
    <col min="15583" max="15584" width="11.58203125" style="100" customWidth="1"/>
    <col min="15585" max="15828" width="8" style="100"/>
    <col min="15829" max="15829" width="3.33203125" style="100" customWidth="1"/>
    <col min="15830" max="15830" width="5.25" style="100" customWidth="1"/>
    <col min="15831" max="15831" width="12.33203125" style="100" customWidth="1"/>
    <col min="15832" max="15832" width="27.5" style="100" customWidth="1"/>
    <col min="15833" max="15833" width="10.08203125" style="100" customWidth="1"/>
    <col min="15834" max="15834" width="12.75" style="100" customWidth="1"/>
    <col min="15835" max="15835" width="12" style="100" bestFit="1" customWidth="1"/>
    <col min="15836" max="15836" width="9.75" style="100" bestFit="1" customWidth="1"/>
    <col min="15837" max="15837" width="8" style="100"/>
    <col min="15838" max="15838" width="9.75" style="100" bestFit="1" customWidth="1"/>
    <col min="15839" max="15840" width="11.58203125" style="100" customWidth="1"/>
    <col min="15841" max="16084" width="8" style="100"/>
    <col min="16085" max="16085" width="3.33203125" style="100" customWidth="1"/>
    <col min="16086" max="16086" width="5.25" style="100" customWidth="1"/>
    <col min="16087" max="16087" width="12.33203125" style="100" customWidth="1"/>
    <col min="16088" max="16088" width="27.5" style="100" customWidth="1"/>
    <col min="16089" max="16089" width="10.08203125" style="100" customWidth="1"/>
    <col min="16090" max="16090" width="12.75" style="100" customWidth="1"/>
    <col min="16091" max="16091" width="12" style="100" bestFit="1" customWidth="1"/>
    <col min="16092" max="16092" width="9.75" style="100" bestFit="1" customWidth="1"/>
    <col min="16093" max="16093" width="8" style="100"/>
    <col min="16094" max="16094" width="9.75" style="100" bestFit="1" customWidth="1"/>
    <col min="16095" max="16096" width="11.58203125" style="100" customWidth="1"/>
    <col min="16097" max="16384" width="9" style="100"/>
  </cols>
  <sheetData>
    <row r="1" spans="1:16" ht="14" x14ac:dyDescent="0.3">
      <c r="A1" s="96" t="s">
        <v>188</v>
      </c>
      <c r="B1" s="97"/>
      <c r="C1" s="97"/>
      <c r="D1" s="98"/>
      <c r="F1" s="98"/>
      <c r="G1" s="98"/>
      <c r="H1" s="97"/>
      <c r="I1" s="99" t="s">
        <v>0</v>
      </c>
      <c r="K1" s="103"/>
      <c r="L1" s="103"/>
      <c r="M1" s="103"/>
      <c r="N1" s="103"/>
      <c r="O1" s="103"/>
      <c r="P1" s="103"/>
    </row>
    <row r="2" spans="1:16" ht="14.5" x14ac:dyDescent="0.35">
      <c r="A2" s="101" t="s">
        <v>189</v>
      </c>
      <c r="B2" s="97"/>
      <c r="C2" s="97"/>
      <c r="D2" s="98"/>
      <c r="F2" s="98"/>
      <c r="G2" s="98"/>
      <c r="H2" s="97"/>
      <c r="K2" s="187"/>
      <c r="L2" s="187"/>
      <c r="M2" s="187"/>
      <c r="N2" s="187"/>
      <c r="O2" s="187"/>
      <c r="P2" s="187"/>
    </row>
    <row r="3" spans="1:16" ht="18" customHeight="1" x14ac:dyDescent="0.3">
      <c r="A3" s="104" t="s">
        <v>37</v>
      </c>
      <c r="B3" s="97"/>
      <c r="C3" s="97"/>
      <c r="D3" s="98"/>
      <c r="E3" s="98"/>
      <c r="F3" s="98"/>
      <c r="G3" s="98"/>
      <c r="H3" s="102"/>
      <c r="K3" s="188"/>
      <c r="L3" s="99"/>
      <c r="M3" s="99"/>
    </row>
    <row r="4" spans="1:16" ht="18" customHeight="1" x14ac:dyDescent="0.3">
      <c r="A4" s="104" t="s">
        <v>228</v>
      </c>
      <c r="B4" s="97"/>
      <c r="C4" s="97"/>
      <c r="D4" s="98"/>
      <c r="E4" s="244" t="s">
        <v>296</v>
      </c>
      <c r="F4" s="98"/>
      <c r="G4" s="98"/>
      <c r="H4" s="102"/>
      <c r="I4" s="97"/>
      <c r="J4" s="97"/>
      <c r="K4" s="102"/>
      <c r="L4" s="99"/>
      <c r="M4" s="99"/>
    </row>
    <row r="5" spans="1:16" ht="13" x14ac:dyDescent="0.3">
      <c r="A5" s="241"/>
      <c r="B5" s="189" t="s">
        <v>190</v>
      </c>
      <c r="C5" s="242"/>
      <c r="D5" s="104"/>
      <c r="E5" s="244" t="s">
        <v>297</v>
      </c>
      <c r="F5" s="98"/>
      <c r="G5" s="98"/>
      <c r="H5" s="102"/>
      <c r="I5" s="113"/>
      <c r="J5" s="113"/>
      <c r="K5" s="125"/>
      <c r="L5" s="99"/>
      <c r="M5" s="99"/>
    </row>
    <row r="6" spans="1:16" ht="13.5" thickBot="1" x14ac:dyDescent="0.35">
      <c r="A6" s="190"/>
      <c r="B6" s="191" t="s">
        <v>191</v>
      </c>
      <c r="C6" s="243"/>
      <c r="D6" s="106"/>
      <c r="E6" s="107"/>
      <c r="F6" s="108"/>
      <c r="G6" s="108"/>
      <c r="H6" s="102"/>
      <c r="I6" s="108"/>
      <c r="J6" s="108"/>
      <c r="K6" s="108"/>
      <c r="L6" s="102"/>
      <c r="M6" s="102"/>
    </row>
    <row r="7" spans="1:16" ht="14" x14ac:dyDescent="0.3">
      <c r="A7" s="109"/>
      <c r="B7" s="110"/>
      <c r="C7" s="97"/>
      <c r="D7" s="98"/>
      <c r="E7" s="104"/>
      <c r="F7" s="111"/>
      <c r="G7" s="112" t="s">
        <v>192</v>
      </c>
      <c r="H7" s="192"/>
      <c r="I7" s="102"/>
      <c r="J7" s="102"/>
      <c r="K7" s="102"/>
      <c r="L7" s="102"/>
      <c r="M7" s="102"/>
    </row>
    <row r="8" spans="1:16" ht="13" x14ac:dyDescent="0.3">
      <c r="A8" s="101"/>
      <c r="B8" s="113"/>
      <c r="C8" s="113"/>
      <c r="D8" s="97"/>
      <c r="E8" s="97"/>
      <c r="F8" s="100"/>
      <c r="G8" s="114" t="s">
        <v>193</v>
      </c>
      <c r="H8" s="193"/>
      <c r="I8" s="97"/>
      <c r="J8" s="97"/>
      <c r="K8" s="97"/>
      <c r="L8" s="97"/>
      <c r="M8" s="97"/>
    </row>
    <row r="9" spans="1:16" ht="13.5" thickBot="1" x14ac:dyDescent="0.35">
      <c r="A9" s="115"/>
      <c r="B9" s="116"/>
      <c r="C9" s="116"/>
      <c r="D9" s="105"/>
      <c r="E9" s="105"/>
      <c r="F9" s="105"/>
      <c r="G9" s="117" t="s">
        <v>194</v>
      </c>
      <c r="H9" s="118"/>
      <c r="I9" s="105" t="str">
        <f>IF(H9=H7-H8,"","Doesn't balance, check your entries from Enterprise")</f>
        <v/>
      </c>
      <c r="J9" s="119"/>
      <c r="K9" s="119"/>
      <c r="L9" s="97"/>
      <c r="M9" s="97"/>
    </row>
    <row r="10" spans="1:16" ht="26.25" customHeight="1" x14ac:dyDescent="0.4">
      <c r="A10" s="120" t="s">
        <v>195</v>
      </c>
      <c r="B10" s="113"/>
      <c r="C10" s="113"/>
      <c r="D10" s="97"/>
      <c r="E10" s="97"/>
      <c r="F10" s="97"/>
      <c r="G10" s="97"/>
      <c r="H10" s="97"/>
      <c r="I10" s="97"/>
      <c r="J10" s="97"/>
      <c r="K10" s="121"/>
      <c r="L10" s="97"/>
      <c r="M10" s="97"/>
    </row>
    <row r="11" spans="1:16" ht="3.75" customHeight="1" thickBot="1" x14ac:dyDescent="0.35">
      <c r="A11" s="101"/>
      <c r="B11" s="113"/>
      <c r="C11" s="113"/>
      <c r="D11" s="97"/>
      <c r="E11" s="97"/>
      <c r="F11" s="97"/>
      <c r="G11" s="97"/>
      <c r="H11" s="97"/>
      <c r="I11" s="97"/>
      <c r="J11" s="97"/>
      <c r="K11" s="121"/>
      <c r="L11" s="97"/>
      <c r="M11" s="97"/>
    </row>
    <row r="12" spans="1:16" ht="13" x14ac:dyDescent="0.3">
      <c r="A12" s="101" t="s">
        <v>196</v>
      </c>
      <c r="B12" s="103"/>
      <c r="D12" s="260"/>
      <c r="E12" s="261"/>
      <c r="F12" s="97"/>
      <c r="G12" s="97"/>
      <c r="H12" s="97"/>
      <c r="I12" s="97"/>
      <c r="J12" s="97"/>
      <c r="K12" s="121"/>
      <c r="L12" s="97"/>
      <c r="M12" s="97"/>
    </row>
    <row r="13" spans="1:16" ht="13" x14ac:dyDescent="0.3">
      <c r="A13" s="101" t="s">
        <v>197</v>
      </c>
      <c r="B13" s="103"/>
      <c r="D13" s="262"/>
      <c r="E13" s="263"/>
      <c r="F13" s="97"/>
      <c r="G13" s="97"/>
      <c r="H13" s="97"/>
      <c r="I13" s="97"/>
      <c r="J13" s="97"/>
      <c r="K13" s="121"/>
      <c r="L13" s="97"/>
      <c r="M13" s="97"/>
    </row>
    <row r="14" spans="1:16" ht="13" x14ac:dyDescent="0.3">
      <c r="A14" s="101" t="s">
        <v>198</v>
      </c>
      <c r="B14" s="103"/>
      <c r="D14" s="262"/>
      <c r="E14" s="263"/>
      <c r="F14" s="97"/>
      <c r="G14" s="97"/>
      <c r="H14" s="97"/>
      <c r="I14" s="97"/>
      <c r="J14" s="97"/>
      <c r="K14" s="121"/>
      <c r="L14" s="97"/>
      <c r="M14" s="97"/>
    </row>
    <row r="15" spans="1:16" ht="13.5" thickBot="1" x14ac:dyDescent="0.35">
      <c r="A15" s="101" t="s">
        <v>199</v>
      </c>
      <c r="B15" s="103"/>
      <c r="D15" s="264">
        <f>SUM(D12:D14)</f>
        <v>0</v>
      </c>
      <c r="E15" s="265"/>
      <c r="F15" s="97"/>
      <c r="G15" s="97"/>
      <c r="H15" s="97"/>
      <c r="I15" s="97"/>
      <c r="J15" s="97"/>
      <c r="K15" s="121"/>
      <c r="L15" s="97"/>
      <c r="M15" s="97"/>
    </row>
    <row r="16" spans="1:16" ht="13.5" thickBot="1" x14ac:dyDescent="0.35">
      <c r="A16" s="101"/>
      <c r="B16" s="113"/>
      <c r="C16" s="113"/>
      <c r="D16" s="97"/>
      <c r="E16" s="97"/>
      <c r="F16" s="97"/>
      <c r="G16" s="97"/>
      <c r="H16" s="97"/>
      <c r="I16" s="97"/>
      <c r="J16" s="97"/>
      <c r="K16" s="121"/>
      <c r="L16" s="97"/>
      <c r="M16" s="97"/>
    </row>
    <row r="17" spans="1:16" ht="66.75" customHeight="1" x14ac:dyDescent="0.3">
      <c r="A17" s="122"/>
      <c r="B17" s="113"/>
      <c r="D17" s="123" t="s">
        <v>229</v>
      </c>
      <c r="E17" s="194"/>
      <c r="F17" s="195"/>
      <c r="G17" s="98"/>
      <c r="H17" s="97"/>
    </row>
    <row r="18" spans="1:16" ht="36.75" customHeight="1" x14ac:dyDescent="0.35">
      <c r="A18" s="122"/>
      <c r="B18" s="113"/>
      <c r="D18" s="266" t="s">
        <v>230</v>
      </c>
      <c r="E18" s="267"/>
      <c r="F18" s="258" t="s">
        <v>231</v>
      </c>
      <c r="G18" s="258"/>
      <c r="H18" s="258"/>
      <c r="K18" s="196" t="s">
        <v>232</v>
      </c>
      <c r="L18" s="197"/>
    </row>
    <row r="19" spans="1:16" ht="65.5" thickBot="1" x14ac:dyDescent="0.35">
      <c r="A19" s="101" t="s">
        <v>200</v>
      </c>
      <c r="B19" s="125"/>
      <c r="C19" s="125"/>
      <c r="D19" s="198" t="s">
        <v>233</v>
      </c>
      <c r="E19" s="199" t="s">
        <v>201</v>
      </c>
      <c r="F19" s="200" t="s">
        <v>202</v>
      </c>
      <c r="G19" s="201" t="s">
        <v>203</v>
      </c>
      <c r="H19" s="200" t="s">
        <v>204</v>
      </c>
      <c r="I19" s="126" t="s">
        <v>234</v>
      </c>
      <c r="J19" s="126" t="s">
        <v>235</v>
      </c>
      <c r="K19" s="198" t="s">
        <v>236</v>
      </c>
      <c r="L19" s="126" t="s">
        <v>206</v>
      </c>
      <c r="M19" s="126"/>
      <c r="N19" s="126" t="s">
        <v>237</v>
      </c>
      <c r="O19" s="126"/>
      <c r="P19" s="126" t="s">
        <v>238</v>
      </c>
    </row>
    <row r="20" spans="1:16" ht="14" x14ac:dyDescent="0.3">
      <c r="A20" s="127"/>
      <c r="B20" s="128"/>
      <c r="C20" s="128"/>
      <c r="D20" s="202"/>
      <c r="E20" s="203"/>
      <c r="F20" s="130"/>
      <c r="G20" s="131"/>
      <c r="H20" s="132"/>
      <c r="I20" s="133">
        <f t="shared" ref="I20:I23" si="0">F20+G20-H20-E20</f>
        <v>0</v>
      </c>
      <c r="J20" s="134"/>
      <c r="K20" s="203">
        <f>IF(OR(J20="cleared",J20="unreconciled"),0,SUM(D20:E20)+I20)</f>
        <v>0</v>
      </c>
      <c r="L20" s="135"/>
      <c r="M20" s="204"/>
      <c r="N20" s="205"/>
      <c r="P20" s="206"/>
    </row>
    <row r="21" spans="1:16" ht="13" x14ac:dyDescent="0.3">
      <c r="A21" s="136"/>
      <c r="B21" s="137"/>
      <c r="C21" s="137"/>
      <c r="D21" s="207"/>
      <c r="E21" s="208"/>
      <c r="F21" s="139"/>
      <c r="G21" s="140"/>
      <c r="H21" s="141"/>
      <c r="I21" s="133">
        <f t="shared" si="0"/>
        <v>0</v>
      </c>
      <c r="J21" s="142"/>
      <c r="K21" s="208">
        <f t="shared" ref="K21:K84" si="1">IF(OR(J21="cleared",J21="unreconciled"),0,SUM(D21:E21)+I21)</f>
        <v>0</v>
      </c>
      <c r="L21" s="143"/>
      <c r="M21" s="204"/>
      <c r="N21" s="209"/>
      <c r="P21" s="209"/>
    </row>
    <row r="22" spans="1:16" ht="13" x14ac:dyDescent="0.3">
      <c r="A22" s="136"/>
      <c r="B22" s="137"/>
      <c r="C22" s="137"/>
      <c r="D22" s="207"/>
      <c r="E22" s="208"/>
      <c r="F22" s="139"/>
      <c r="G22" s="140"/>
      <c r="H22" s="141"/>
      <c r="I22" s="133">
        <f t="shared" si="0"/>
        <v>0</v>
      </c>
      <c r="J22" s="142"/>
      <c r="K22" s="208">
        <f t="shared" si="1"/>
        <v>0</v>
      </c>
      <c r="L22" s="143"/>
      <c r="M22" s="204"/>
      <c r="N22" s="209"/>
      <c r="P22" s="209"/>
    </row>
    <row r="23" spans="1:16" ht="13" x14ac:dyDescent="0.3">
      <c r="A23" s="136"/>
      <c r="B23" s="137"/>
      <c r="C23" s="137"/>
      <c r="D23" s="207"/>
      <c r="E23" s="208"/>
      <c r="F23" s="139"/>
      <c r="G23" s="140"/>
      <c r="H23" s="141"/>
      <c r="I23" s="133">
        <f t="shared" si="0"/>
        <v>0</v>
      </c>
      <c r="J23" s="142"/>
      <c r="K23" s="208">
        <f t="shared" si="1"/>
        <v>0</v>
      </c>
      <c r="L23" s="143"/>
      <c r="M23" s="204"/>
      <c r="N23" s="209"/>
      <c r="P23" s="209"/>
    </row>
    <row r="24" spans="1:16" ht="13" x14ac:dyDescent="0.3">
      <c r="A24" s="136"/>
      <c r="B24" s="137"/>
      <c r="C24" s="137"/>
      <c r="D24" s="207"/>
      <c r="E24" s="208"/>
      <c r="F24" s="139"/>
      <c r="G24" s="140"/>
      <c r="H24" s="141"/>
      <c r="I24" s="133">
        <f>F24+G24-H24-E24</f>
        <v>0</v>
      </c>
      <c r="J24" s="142"/>
      <c r="K24" s="208">
        <f t="shared" si="1"/>
        <v>0</v>
      </c>
      <c r="L24" s="143"/>
      <c r="M24" s="204"/>
      <c r="N24" s="209"/>
      <c r="P24" s="209"/>
    </row>
    <row r="25" spans="1:16" ht="13" x14ac:dyDescent="0.3">
      <c r="A25" s="136"/>
      <c r="B25" s="137"/>
      <c r="C25" s="137"/>
      <c r="D25" s="207"/>
      <c r="E25" s="208"/>
      <c r="F25" s="139"/>
      <c r="G25" s="140"/>
      <c r="H25" s="141"/>
      <c r="I25" s="133">
        <f t="shared" ref="I25:I88" si="2">F25+G25-H25-E25</f>
        <v>0</v>
      </c>
      <c r="J25" s="142"/>
      <c r="K25" s="208">
        <f t="shared" si="1"/>
        <v>0</v>
      </c>
      <c r="L25" s="143"/>
      <c r="M25" s="204"/>
      <c r="N25" s="209"/>
      <c r="P25" s="209"/>
    </row>
    <row r="26" spans="1:16" ht="13" x14ac:dyDescent="0.3">
      <c r="A26" s="136"/>
      <c r="B26" s="137"/>
      <c r="C26" s="137"/>
      <c r="D26" s="207"/>
      <c r="E26" s="208"/>
      <c r="F26" s="139"/>
      <c r="G26" s="140"/>
      <c r="H26" s="141"/>
      <c r="I26" s="133">
        <f t="shared" si="2"/>
        <v>0</v>
      </c>
      <c r="J26" s="142"/>
      <c r="K26" s="208">
        <f t="shared" si="1"/>
        <v>0</v>
      </c>
      <c r="L26" s="143"/>
      <c r="M26" s="204"/>
      <c r="N26" s="209"/>
      <c r="P26" s="209"/>
    </row>
    <row r="27" spans="1:16" ht="13" x14ac:dyDescent="0.3">
      <c r="A27" s="136"/>
      <c r="B27" s="137"/>
      <c r="C27" s="137"/>
      <c r="D27" s="207"/>
      <c r="E27" s="208"/>
      <c r="F27" s="139"/>
      <c r="G27" s="140"/>
      <c r="H27" s="141"/>
      <c r="I27" s="133">
        <f t="shared" si="2"/>
        <v>0</v>
      </c>
      <c r="J27" s="142"/>
      <c r="K27" s="208">
        <f t="shared" si="1"/>
        <v>0</v>
      </c>
      <c r="L27" s="143"/>
      <c r="M27" s="204"/>
      <c r="N27" s="209"/>
      <c r="P27" s="209"/>
    </row>
    <row r="28" spans="1:16" ht="14" x14ac:dyDescent="0.3">
      <c r="A28" s="136"/>
      <c r="B28" s="137"/>
      <c r="C28" s="137"/>
      <c r="D28" s="207"/>
      <c r="E28" s="208"/>
      <c r="F28" s="139"/>
      <c r="G28" s="140"/>
      <c r="H28" s="141"/>
      <c r="I28" s="133">
        <f t="shared" si="2"/>
        <v>0</v>
      </c>
      <c r="J28" s="142"/>
      <c r="K28" s="208">
        <f t="shared" si="1"/>
        <v>0</v>
      </c>
      <c r="L28" s="143"/>
      <c r="M28" s="204"/>
      <c r="N28" s="209"/>
      <c r="P28" s="210"/>
    </row>
    <row r="29" spans="1:16" ht="13" x14ac:dyDescent="0.3">
      <c r="A29" s="136"/>
      <c r="B29" s="137"/>
      <c r="C29" s="137"/>
      <c r="D29" s="207"/>
      <c r="E29" s="208"/>
      <c r="F29" s="139"/>
      <c r="G29" s="140"/>
      <c r="H29" s="141"/>
      <c r="I29" s="133">
        <f t="shared" si="2"/>
        <v>0</v>
      </c>
      <c r="J29" s="142"/>
      <c r="K29" s="208">
        <f t="shared" si="1"/>
        <v>0</v>
      </c>
      <c r="L29" s="143"/>
      <c r="M29" s="204"/>
      <c r="N29" s="209"/>
      <c r="P29" s="209"/>
    </row>
    <row r="30" spans="1:16" ht="13" x14ac:dyDescent="0.3">
      <c r="A30" s="136"/>
      <c r="B30" s="137"/>
      <c r="C30" s="137"/>
      <c r="D30" s="207"/>
      <c r="E30" s="208"/>
      <c r="F30" s="139"/>
      <c r="G30" s="140"/>
      <c r="H30" s="141"/>
      <c r="I30" s="133">
        <f t="shared" si="2"/>
        <v>0</v>
      </c>
      <c r="J30" s="142"/>
      <c r="K30" s="208">
        <f t="shared" si="1"/>
        <v>0</v>
      </c>
      <c r="L30" s="143"/>
      <c r="M30" s="204"/>
      <c r="N30" s="209"/>
      <c r="P30" s="209"/>
    </row>
    <row r="31" spans="1:16" ht="13" x14ac:dyDescent="0.3">
      <c r="A31" s="136"/>
      <c r="B31" s="137"/>
      <c r="C31" s="137"/>
      <c r="D31" s="207"/>
      <c r="E31" s="208"/>
      <c r="F31" s="139"/>
      <c r="G31" s="140"/>
      <c r="H31" s="141"/>
      <c r="I31" s="133">
        <f t="shared" si="2"/>
        <v>0</v>
      </c>
      <c r="J31" s="142"/>
      <c r="K31" s="208">
        <f t="shared" si="1"/>
        <v>0</v>
      </c>
      <c r="L31" s="143"/>
      <c r="M31" s="204"/>
      <c r="N31" s="209"/>
      <c r="P31" s="209"/>
    </row>
    <row r="32" spans="1:16" ht="13" x14ac:dyDescent="0.3">
      <c r="A32" s="136"/>
      <c r="B32" s="137"/>
      <c r="C32" s="137"/>
      <c r="D32" s="207"/>
      <c r="E32" s="208"/>
      <c r="F32" s="139"/>
      <c r="G32" s="140"/>
      <c r="H32" s="141"/>
      <c r="I32" s="133">
        <f t="shared" si="2"/>
        <v>0</v>
      </c>
      <c r="J32" s="142"/>
      <c r="K32" s="208">
        <f t="shared" si="1"/>
        <v>0</v>
      </c>
      <c r="L32" s="143"/>
      <c r="M32" s="204"/>
      <c r="N32" s="209"/>
      <c r="P32" s="209"/>
    </row>
    <row r="33" spans="1:16" ht="14" x14ac:dyDescent="0.3">
      <c r="A33" s="136"/>
      <c r="B33" s="137"/>
      <c r="C33" s="137"/>
      <c r="D33" s="207"/>
      <c r="E33" s="208"/>
      <c r="F33" s="139"/>
      <c r="G33" s="140"/>
      <c r="H33" s="141"/>
      <c r="I33" s="133">
        <f t="shared" si="2"/>
        <v>0</v>
      </c>
      <c r="J33" s="142"/>
      <c r="K33" s="208">
        <f t="shared" si="1"/>
        <v>0</v>
      </c>
      <c r="L33" s="143"/>
      <c r="M33" s="204"/>
      <c r="N33" s="209"/>
      <c r="P33" s="210"/>
    </row>
    <row r="34" spans="1:16" ht="13" x14ac:dyDescent="0.3">
      <c r="A34" s="136"/>
      <c r="B34" s="137"/>
      <c r="C34" s="137"/>
      <c r="D34" s="207"/>
      <c r="E34" s="208"/>
      <c r="F34" s="139"/>
      <c r="G34" s="140"/>
      <c r="H34" s="141"/>
      <c r="I34" s="133">
        <f t="shared" si="2"/>
        <v>0</v>
      </c>
      <c r="J34" s="142"/>
      <c r="K34" s="208">
        <f t="shared" si="1"/>
        <v>0</v>
      </c>
      <c r="L34" s="143"/>
      <c r="M34" s="204"/>
      <c r="N34" s="209"/>
      <c r="P34" s="209"/>
    </row>
    <row r="35" spans="1:16" ht="14" x14ac:dyDescent="0.3">
      <c r="A35" s="136"/>
      <c r="B35" s="137"/>
      <c r="C35" s="137"/>
      <c r="D35" s="207"/>
      <c r="E35" s="208"/>
      <c r="F35" s="139"/>
      <c r="G35" s="140"/>
      <c r="H35" s="141"/>
      <c r="I35" s="133">
        <f t="shared" si="2"/>
        <v>0</v>
      </c>
      <c r="J35" s="142"/>
      <c r="K35" s="208">
        <f t="shared" si="1"/>
        <v>0</v>
      </c>
      <c r="L35" s="143"/>
      <c r="M35" s="204"/>
      <c r="N35" s="209"/>
      <c r="P35" s="210"/>
    </row>
    <row r="36" spans="1:16" ht="13" x14ac:dyDescent="0.3">
      <c r="A36" s="136"/>
      <c r="B36" s="137"/>
      <c r="C36" s="137"/>
      <c r="D36" s="207"/>
      <c r="E36" s="208"/>
      <c r="F36" s="139"/>
      <c r="G36" s="140"/>
      <c r="H36" s="141"/>
      <c r="I36" s="133">
        <f t="shared" si="2"/>
        <v>0</v>
      </c>
      <c r="J36" s="142"/>
      <c r="K36" s="208">
        <f t="shared" si="1"/>
        <v>0</v>
      </c>
      <c r="L36" s="143"/>
      <c r="M36" s="204"/>
      <c r="N36" s="209"/>
      <c r="P36" s="209"/>
    </row>
    <row r="37" spans="1:16" ht="14" x14ac:dyDescent="0.3">
      <c r="A37" s="136"/>
      <c r="B37" s="137"/>
      <c r="C37" s="137"/>
      <c r="D37" s="207"/>
      <c r="E37" s="208"/>
      <c r="F37" s="139"/>
      <c r="G37" s="140"/>
      <c r="H37" s="141"/>
      <c r="I37" s="133">
        <f t="shared" si="2"/>
        <v>0</v>
      </c>
      <c r="J37" s="142"/>
      <c r="K37" s="208">
        <f t="shared" si="1"/>
        <v>0</v>
      </c>
      <c r="L37" s="143"/>
      <c r="M37" s="204"/>
      <c r="N37" s="209"/>
      <c r="P37" s="210"/>
    </row>
    <row r="38" spans="1:16" ht="13" x14ac:dyDescent="0.3">
      <c r="A38" s="136"/>
      <c r="B38" s="137"/>
      <c r="C38" s="137"/>
      <c r="D38" s="207"/>
      <c r="E38" s="208"/>
      <c r="F38" s="139"/>
      <c r="G38" s="140"/>
      <c r="H38" s="141"/>
      <c r="I38" s="133">
        <f t="shared" si="2"/>
        <v>0</v>
      </c>
      <c r="J38" s="142"/>
      <c r="K38" s="208">
        <f t="shared" si="1"/>
        <v>0</v>
      </c>
      <c r="L38" s="143"/>
      <c r="M38" s="204"/>
      <c r="N38" s="209"/>
      <c r="P38" s="209"/>
    </row>
    <row r="39" spans="1:16" ht="13" x14ac:dyDescent="0.3">
      <c r="A39" s="136"/>
      <c r="B39" s="137"/>
      <c r="C39" s="137"/>
      <c r="D39" s="207"/>
      <c r="E39" s="208"/>
      <c r="F39" s="139"/>
      <c r="G39" s="140"/>
      <c r="H39" s="141"/>
      <c r="I39" s="133">
        <f t="shared" si="2"/>
        <v>0</v>
      </c>
      <c r="J39" s="142"/>
      <c r="K39" s="208">
        <f t="shared" si="1"/>
        <v>0</v>
      </c>
      <c r="L39" s="143"/>
      <c r="M39" s="204"/>
      <c r="N39" s="209"/>
      <c r="P39" s="209"/>
    </row>
    <row r="40" spans="1:16" ht="14" x14ac:dyDescent="0.3">
      <c r="A40" s="136"/>
      <c r="B40" s="137"/>
      <c r="C40" s="137"/>
      <c r="D40" s="207"/>
      <c r="E40" s="208"/>
      <c r="F40" s="139"/>
      <c r="G40" s="140"/>
      <c r="H40" s="141"/>
      <c r="I40" s="133">
        <f t="shared" si="2"/>
        <v>0</v>
      </c>
      <c r="J40" s="142"/>
      <c r="K40" s="208">
        <f t="shared" si="1"/>
        <v>0</v>
      </c>
      <c r="L40" s="143"/>
      <c r="M40" s="204"/>
      <c r="N40" s="209"/>
      <c r="P40" s="210"/>
    </row>
    <row r="41" spans="1:16" ht="13" x14ac:dyDescent="0.3">
      <c r="A41" s="136"/>
      <c r="B41" s="137"/>
      <c r="C41" s="137"/>
      <c r="D41" s="207"/>
      <c r="E41" s="208"/>
      <c r="F41" s="139"/>
      <c r="G41" s="140"/>
      <c r="H41" s="141"/>
      <c r="I41" s="133">
        <f t="shared" si="2"/>
        <v>0</v>
      </c>
      <c r="J41" s="142"/>
      <c r="K41" s="208">
        <f t="shared" si="1"/>
        <v>0</v>
      </c>
      <c r="L41" s="143"/>
      <c r="M41" s="204"/>
      <c r="N41" s="209"/>
      <c r="P41" s="209"/>
    </row>
    <row r="42" spans="1:16" ht="13" x14ac:dyDescent="0.3">
      <c r="A42" s="136"/>
      <c r="B42" s="137"/>
      <c r="C42" s="137"/>
      <c r="D42" s="207"/>
      <c r="E42" s="208"/>
      <c r="F42" s="139"/>
      <c r="G42" s="140"/>
      <c r="H42" s="141"/>
      <c r="I42" s="133">
        <f t="shared" si="2"/>
        <v>0</v>
      </c>
      <c r="J42" s="142"/>
      <c r="K42" s="208">
        <f t="shared" si="1"/>
        <v>0</v>
      </c>
      <c r="L42" s="143"/>
      <c r="M42" s="204"/>
      <c r="N42" s="209"/>
      <c r="P42" s="209"/>
    </row>
    <row r="43" spans="1:16" ht="13" x14ac:dyDescent="0.3">
      <c r="A43" s="136"/>
      <c r="B43" s="137"/>
      <c r="C43" s="137"/>
      <c r="D43" s="207"/>
      <c r="E43" s="208"/>
      <c r="F43" s="139"/>
      <c r="G43" s="140"/>
      <c r="H43" s="141"/>
      <c r="I43" s="133">
        <f t="shared" si="2"/>
        <v>0</v>
      </c>
      <c r="J43" s="142"/>
      <c r="K43" s="208">
        <f t="shared" si="1"/>
        <v>0</v>
      </c>
      <c r="L43" s="143"/>
      <c r="M43" s="204"/>
      <c r="N43" s="209"/>
      <c r="P43" s="209"/>
    </row>
    <row r="44" spans="1:16" ht="13" x14ac:dyDescent="0.3">
      <c r="A44" s="136"/>
      <c r="B44" s="137"/>
      <c r="C44" s="137"/>
      <c r="D44" s="207"/>
      <c r="E44" s="208"/>
      <c r="F44" s="139"/>
      <c r="G44" s="140"/>
      <c r="H44" s="141"/>
      <c r="I44" s="133">
        <f t="shared" si="2"/>
        <v>0</v>
      </c>
      <c r="J44" s="142"/>
      <c r="K44" s="208">
        <f t="shared" si="1"/>
        <v>0</v>
      </c>
      <c r="L44" s="143"/>
      <c r="M44" s="204"/>
      <c r="N44" s="209"/>
      <c r="P44" s="209"/>
    </row>
    <row r="45" spans="1:16" ht="13" x14ac:dyDescent="0.3">
      <c r="A45" s="136"/>
      <c r="B45" s="137"/>
      <c r="C45" s="137"/>
      <c r="D45" s="207"/>
      <c r="E45" s="208"/>
      <c r="F45" s="139"/>
      <c r="G45" s="140"/>
      <c r="H45" s="141"/>
      <c r="I45" s="133">
        <f t="shared" si="2"/>
        <v>0</v>
      </c>
      <c r="J45" s="142"/>
      <c r="K45" s="208">
        <f t="shared" si="1"/>
        <v>0</v>
      </c>
      <c r="L45" s="143"/>
      <c r="M45" s="204"/>
      <c r="N45" s="209"/>
      <c r="P45" s="209"/>
    </row>
    <row r="46" spans="1:16" ht="13" x14ac:dyDescent="0.3">
      <c r="A46" s="136"/>
      <c r="B46" s="137"/>
      <c r="C46" s="137"/>
      <c r="D46" s="207"/>
      <c r="E46" s="208"/>
      <c r="F46" s="139"/>
      <c r="G46" s="140"/>
      <c r="H46" s="141"/>
      <c r="I46" s="133">
        <f t="shared" si="2"/>
        <v>0</v>
      </c>
      <c r="J46" s="142"/>
      <c r="K46" s="208">
        <f t="shared" si="1"/>
        <v>0</v>
      </c>
      <c r="L46" s="143"/>
      <c r="M46" s="204"/>
      <c r="N46" s="209"/>
      <c r="P46" s="209"/>
    </row>
    <row r="47" spans="1:16" ht="12.75" hidden="1" customHeight="1" x14ac:dyDescent="0.3">
      <c r="A47" s="136"/>
      <c r="B47" s="137"/>
      <c r="C47" s="137"/>
      <c r="D47" s="207"/>
      <c r="E47" s="208"/>
      <c r="F47" s="139"/>
      <c r="G47" s="140"/>
      <c r="H47" s="141"/>
      <c r="I47" s="133">
        <f t="shared" si="2"/>
        <v>0</v>
      </c>
      <c r="J47" s="142"/>
      <c r="K47" s="208">
        <f t="shared" si="1"/>
        <v>0</v>
      </c>
      <c r="L47" s="143"/>
      <c r="M47" s="204"/>
      <c r="N47" s="209"/>
      <c r="P47" s="209"/>
    </row>
    <row r="48" spans="1:16" ht="12.75" hidden="1" customHeight="1" x14ac:dyDescent="0.3">
      <c r="A48" s="136"/>
      <c r="B48" s="137"/>
      <c r="C48" s="137"/>
      <c r="D48" s="207"/>
      <c r="E48" s="208"/>
      <c r="F48" s="139"/>
      <c r="G48" s="140"/>
      <c r="H48" s="141"/>
      <c r="I48" s="133">
        <f t="shared" si="2"/>
        <v>0</v>
      </c>
      <c r="J48" s="142"/>
      <c r="K48" s="208">
        <f t="shared" si="1"/>
        <v>0</v>
      </c>
      <c r="L48" s="143"/>
      <c r="M48" s="204"/>
      <c r="N48" s="209"/>
      <c r="P48" s="210"/>
    </row>
    <row r="49" spans="1:16" ht="12.75" hidden="1" customHeight="1" x14ac:dyDescent="0.3">
      <c r="A49" s="136"/>
      <c r="B49" s="137"/>
      <c r="C49" s="137"/>
      <c r="D49" s="207"/>
      <c r="E49" s="208"/>
      <c r="F49" s="139"/>
      <c r="G49" s="140"/>
      <c r="H49" s="141"/>
      <c r="I49" s="133">
        <f t="shared" si="2"/>
        <v>0</v>
      </c>
      <c r="J49" s="142"/>
      <c r="K49" s="208">
        <f t="shared" si="1"/>
        <v>0</v>
      </c>
      <c r="L49" s="143"/>
      <c r="M49" s="204"/>
      <c r="N49" s="209"/>
      <c r="P49" s="210"/>
    </row>
    <row r="50" spans="1:16" ht="12.75" hidden="1" customHeight="1" x14ac:dyDescent="0.3">
      <c r="A50" s="136"/>
      <c r="B50" s="137"/>
      <c r="C50" s="137"/>
      <c r="D50" s="207"/>
      <c r="E50" s="208"/>
      <c r="F50" s="139"/>
      <c r="G50" s="140"/>
      <c r="H50" s="141"/>
      <c r="I50" s="133">
        <f t="shared" si="2"/>
        <v>0</v>
      </c>
      <c r="J50" s="142"/>
      <c r="K50" s="208">
        <f t="shared" si="1"/>
        <v>0</v>
      </c>
      <c r="L50" s="143"/>
      <c r="M50" s="204"/>
      <c r="N50" s="209"/>
      <c r="P50" s="209"/>
    </row>
    <row r="51" spans="1:16" ht="12.75" hidden="1" customHeight="1" x14ac:dyDescent="0.3">
      <c r="A51" s="136"/>
      <c r="B51" s="137"/>
      <c r="C51" s="137"/>
      <c r="D51" s="207"/>
      <c r="E51" s="208"/>
      <c r="F51" s="139"/>
      <c r="G51" s="140"/>
      <c r="H51" s="141"/>
      <c r="I51" s="133">
        <f t="shared" si="2"/>
        <v>0</v>
      </c>
      <c r="J51" s="142"/>
      <c r="K51" s="208">
        <f t="shared" si="1"/>
        <v>0</v>
      </c>
      <c r="L51" s="143"/>
      <c r="M51" s="204"/>
      <c r="N51" s="209"/>
      <c r="P51" s="209"/>
    </row>
    <row r="52" spans="1:16" ht="12.75" hidden="1" customHeight="1" x14ac:dyDescent="0.3">
      <c r="A52" s="136"/>
      <c r="B52" s="137"/>
      <c r="C52" s="137"/>
      <c r="D52" s="207"/>
      <c r="E52" s="208"/>
      <c r="F52" s="139"/>
      <c r="G52" s="140"/>
      <c r="H52" s="141"/>
      <c r="I52" s="133">
        <f t="shared" si="2"/>
        <v>0</v>
      </c>
      <c r="J52" s="142"/>
      <c r="K52" s="208">
        <f t="shared" si="1"/>
        <v>0</v>
      </c>
      <c r="L52" s="143"/>
      <c r="M52" s="204"/>
      <c r="N52" s="209"/>
      <c r="P52" s="209"/>
    </row>
    <row r="53" spans="1:16" ht="12.75" hidden="1" customHeight="1" x14ac:dyDescent="0.3">
      <c r="A53" s="136"/>
      <c r="B53" s="137"/>
      <c r="C53" s="137"/>
      <c r="D53" s="207"/>
      <c r="E53" s="208"/>
      <c r="F53" s="139"/>
      <c r="G53" s="140"/>
      <c r="H53" s="141"/>
      <c r="I53" s="133">
        <f t="shared" si="2"/>
        <v>0</v>
      </c>
      <c r="J53" s="142"/>
      <c r="K53" s="208">
        <f t="shared" si="1"/>
        <v>0</v>
      </c>
      <c r="L53" s="143"/>
      <c r="M53" s="204"/>
      <c r="N53" s="209"/>
      <c r="P53" s="209"/>
    </row>
    <row r="54" spans="1:16" ht="12.75" hidden="1" customHeight="1" x14ac:dyDescent="0.3">
      <c r="A54" s="136"/>
      <c r="B54" s="137"/>
      <c r="C54" s="137"/>
      <c r="D54" s="207"/>
      <c r="E54" s="208"/>
      <c r="F54" s="139"/>
      <c r="G54" s="140"/>
      <c r="H54" s="141"/>
      <c r="I54" s="133">
        <f t="shared" si="2"/>
        <v>0</v>
      </c>
      <c r="J54" s="142"/>
      <c r="K54" s="208">
        <f t="shared" si="1"/>
        <v>0</v>
      </c>
      <c r="L54" s="143"/>
      <c r="M54" s="204"/>
      <c r="N54" s="209"/>
      <c r="P54" s="209"/>
    </row>
    <row r="55" spans="1:16" ht="12.75" hidden="1" customHeight="1" x14ac:dyDescent="0.3">
      <c r="A55" s="136"/>
      <c r="B55" s="137"/>
      <c r="C55" s="137"/>
      <c r="D55" s="207"/>
      <c r="E55" s="208"/>
      <c r="F55" s="139"/>
      <c r="G55" s="140"/>
      <c r="H55" s="141"/>
      <c r="I55" s="133">
        <f t="shared" si="2"/>
        <v>0</v>
      </c>
      <c r="J55" s="142"/>
      <c r="K55" s="208">
        <f t="shared" si="1"/>
        <v>0</v>
      </c>
      <c r="L55" s="143"/>
      <c r="M55" s="204"/>
      <c r="N55" s="209"/>
      <c r="P55" s="209"/>
    </row>
    <row r="56" spans="1:16" ht="12.75" hidden="1" customHeight="1" x14ac:dyDescent="0.3">
      <c r="A56" s="136"/>
      <c r="B56" s="137"/>
      <c r="C56" s="137"/>
      <c r="D56" s="207"/>
      <c r="E56" s="208"/>
      <c r="F56" s="139"/>
      <c r="G56" s="140"/>
      <c r="H56" s="141"/>
      <c r="I56" s="133">
        <f t="shared" si="2"/>
        <v>0</v>
      </c>
      <c r="J56" s="142"/>
      <c r="K56" s="208">
        <f t="shared" si="1"/>
        <v>0</v>
      </c>
      <c r="L56" s="143"/>
      <c r="M56" s="204"/>
      <c r="N56" s="209"/>
      <c r="P56" s="209"/>
    </row>
    <row r="57" spans="1:16" ht="12.75" hidden="1" customHeight="1" x14ac:dyDescent="0.3">
      <c r="A57" s="136"/>
      <c r="B57" s="137"/>
      <c r="C57" s="137"/>
      <c r="D57" s="207"/>
      <c r="E57" s="208"/>
      <c r="F57" s="139"/>
      <c r="G57" s="140"/>
      <c r="H57" s="141"/>
      <c r="I57" s="133">
        <f t="shared" si="2"/>
        <v>0</v>
      </c>
      <c r="J57" s="142"/>
      <c r="K57" s="208">
        <f t="shared" si="1"/>
        <v>0</v>
      </c>
      <c r="L57" s="143"/>
      <c r="M57" s="204"/>
      <c r="N57" s="209"/>
      <c r="P57" s="209"/>
    </row>
    <row r="58" spans="1:16" ht="12.75" hidden="1" customHeight="1" x14ac:dyDescent="0.3">
      <c r="A58" s="136"/>
      <c r="B58" s="137"/>
      <c r="C58" s="137"/>
      <c r="D58" s="207"/>
      <c r="E58" s="208"/>
      <c r="F58" s="139"/>
      <c r="G58" s="140"/>
      <c r="H58" s="141"/>
      <c r="I58" s="133">
        <f t="shared" si="2"/>
        <v>0</v>
      </c>
      <c r="J58" s="142"/>
      <c r="K58" s="208">
        <f t="shared" si="1"/>
        <v>0</v>
      </c>
      <c r="L58" s="143"/>
      <c r="M58" s="204"/>
      <c r="N58" s="209"/>
      <c r="P58" s="209"/>
    </row>
    <row r="59" spans="1:16" ht="12.75" hidden="1" customHeight="1" x14ac:dyDescent="0.3">
      <c r="A59" s="136"/>
      <c r="B59" s="137"/>
      <c r="C59" s="137"/>
      <c r="D59" s="207"/>
      <c r="E59" s="208"/>
      <c r="F59" s="139"/>
      <c r="G59" s="140"/>
      <c r="H59" s="141"/>
      <c r="I59" s="133">
        <f t="shared" si="2"/>
        <v>0</v>
      </c>
      <c r="J59" s="142"/>
      <c r="K59" s="208">
        <f t="shared" si="1"/>
        <v>0</v>
      </c>
      <c r="L59" s="143"/>
      <c r="M59" s="204"/>
      <c r="N59" s="209"/>
      <c r="P59" s="209"/>
    </row>
    <row r="60" spans="1:16" ht="12.75" hidden="1" customHeight="1" x14ac:dyDescent="0.3">
      <c r="A60" s="136"/>
      <c r="B60" s="137"/>
      <c r="C60" s="137"/>
      <c r="D60" s="207"/>
      <c r="E60" s="208"/>
      <c r="F60" s="139"/>
      <c r="G60" s="140"/>
      <c r="H60" s="141"/>
      <c r="I60" s="133">
        <f t="shared" si="2"/>
        <v>0</v>
      </c>
      <c r="J60" s="142"/>
      <c r="K60" s="208">
        <f t="shared" si="1"/>
        <v>0</v>
      </c>
      <c r="L60" s="143"/>
      <c r="M60" s="204"/>
      <c r="N60" s="209"/>
      <c r="P60" s="209"/>
    </row>
    <row r="61" spans="1:16" ht="12.75" hidden="1" customHeight="1" x14ac:dyDescent="0.3">
      <c r="A61" s="136"/>
      <c r="B61" s="137"/>
      <c r="C61" s="137"/>
      <c r="D61" s="207"/>
      <c r="E61" s="208"/>
      <c r="F61" s="139"/>
      <c r="G61" s="140"/>
      <c r="H61" s="141"/>
      <c r="I61" s="133">
        <f t="shared" si="2"/>
        <v>0</v>
      </c>
      <c r="J61" s="142"/>
      <c r="K61" s="208">
        <f t="shared" si="1"/>
        <v>0</v>
      </c>
      <c r="L61" s="143"/>
      <c r="M61" s="204"/>
      <c r="N61" s="209"/>
      <c r="P61" s="209"/>
    </row>
    <row r="62" spans="1:16" ht="12.75" hidden="1" customHeight="1" x14ac:dyDescent="0.3">
      <c r="A62" s="136"/>
      <c r="B62" s="137"/>
      <c r="C62" s="137"/>
      <c r="D62" s="207"/>
      <c r="E62" s="208"/>
      <c r="F62" s="139"/>
      <c r="G62" s="140"/>
      <c r="H62" s="141"/>
      <c r="I62" s="133">
        <f t="shared" si="2"/>
        <v>0</v>
      </c>
      <c r="J62" s="142"/>
      <c r="K62" s="208">
        <f t="shared" si="1"/>
        <v>0</v>
      </c>
      <c r="L62" s="143"/>
      <c r="M62" s="204"/>
      <c r="N62" s="209"/>
      <c r="P62" s="209"/>
    </row>
    <row r="63" spans="1:16" ht="12.75" hidden="1" customHeight="1" x14ac:dyDescent="0.3">
      <c r="A63" s="136"/>
      <c r="B63" s="137"/>
      <c r="C63" s="137"/>
      <c r="D63" s="207"/>
      <c r="E63" s="208"/>
      <c r="F63" s="139"/>
      <c r="G63" s="140"/>
      <c r="H63" s="141"/>
      <c r="I63" s="133">
        <f t="shared" si="2"/>
        <v>0</v>
      </c>
      <c r="J63" s="142"/>
      <c r="K63" s="208">
        <f t="shared" si="1"/>
        <v>0</v>
      </c>
      <c r="L63" s="143"/>
      <c r="M63" s="204"/>
      <c r="N63" s="209"/>
      <c r="P63" s="209"/>
    </row>
    <row r="64" spans="1:16" ht="12.75" hidden="1" customHeight="1" x14ac:dyDescent="0.3">
      <c r="A64" s="136"/>
      <c r="B64" s="137"/>
      <c r="C64" s="137"/>
      <c r="D64" s="207"/>
      <c r="E64" s="208"/>
      <c r="F64" s="139"/>
      <c r="G64" s="140"/>
      <c r="H64" s="141"/>
      <c r="I64" s="133">
        <f t="shared" si="2"/>
        <v>0</v>
      </c>
      <c r="J64" s="142"/>
      <c r="K64" s="208">
        <f t="shared" si="1"/>
        <v>0</v>
      </c>
      <c r="L64" s="143"/>
      <c r="M64" s="204"/>
      <c r="N64" s="209"/>
      <c r="P64" s="209"/>
    </row>
    <row r="65" spans="1:16" ht="12.75" hidden="1" customHeight="1" x14ac:dyDescent="0.3">
      <c r="A65" s="136"/>
      <c r="B65" s="137"/>
      <c r="C65" s="137"/>
      <c r="D65" s="207"/>
      <c r="E65" s="208"/>
      <c r="F65" s="139"/>
      <c r="G65" s="140"/>
      <c r="H65" s="141"/>
      <c r="I65" s="133">
        <f t="shared" si="2"/>
        <v>0</v>
      </c>
      <c r="J65" s="142"/>
      <c r="K65" s="208">
        <f t="shared" si="1"/>
        <v>0</v>
      </c>
      <c r="L65" s="143"/>
      <c r="M65" s="204"/>
      <c r="N65" s="209"/>
      <c r="P65" s="209"/>
    </row>
    <row r="66" spans="1:16" ht="12.75" hidden="1" customHeight="1" x14ac:dyDescent="0.3">
      <c r="A66" s="136"/>
      <c r="B66" s="137"/>
      <c r="C66" s="137"/>
      <c r="D66" s="207"/>
      <c r="E66" s="208"/>
      <c r="F66" s="139"/>
      <c r="G66" s="140"/>
      <c r="H66" s="141"/>
      <c r="I66" s="133">
        <f t="shared" si="2"/>
        <v>0</v>
      </c>
      <c r="J66" s="142"/>
      <c r="K66" s="208">
        <f t="shared" si="1"/>
        <v>0</v>
      </c>
      <c r="L66" s="143"/>
      <c r="M66" s="204"/>
      <c r="N66" s="209"/>
      <c r="P66" s="209"/>
    </row>
    <row r="67" spans="1:16" ht="12.75" hidden="1" customHeight="1" x14ac:dyDescent="0.3">
      <c r="A67" s="136"/>
      <c r="B67" s="137"/>
      <c r="C67" s="137"/>
      <c r="D67" s="207"/>
      <c r="E67" s="208"/>
      <c r="F67" s="139"/>
      <c r="G67" s="140"/>
      <c r="H67" s="141"/>
      <c r="I67" s="133">
        <f t="shared" si="2"/>
        <v>0</v>
      </c>
      <c r="J67" s="142"/>
      <c r="K67" s="208">
        <f t="shared" si="1"/>
        <v>0</v>
      </c>
      <c r="L67" s="143"/>
      <c r="M67" s="204"/>
      <c r="N67" s="209"/>
      <c r="P67" s="209"/>
    </row>
    <row r="68" spans="1:16" ht="12.75" hidden="1" customHeight="1" x14ac:dyDescent="0.3">
      <c r="A68" s="136"/>
      <c r="B68" s="137"/>
      <c r="C68" s="137"/>
      <c r="D68" s="207"/>
      <c r="E68" s="208"/>
      <c r="F68" s="139"/>
      <c r="G68" s="140"/>
      <c r="H68" s="141"/>
      <c r="I68" s="133">
        <f t="shared" si="2"/>
        <v>0</v>
      </c>
      <c r="J68" s="142"/>
      <c r="K68" s="208">
        <f t="shared" si="1"/>
        <v>0</v>
      </c>
      <c r="L68" s="143"/>
      <c r="M68" s="204"/>
      <c r="N68" s="209"/>
      <c r="P68" s="209"/>
    </row>
    <row r="69" spans="1:16" ht="12.75" hidden="1" customHeight="1" x14ac:dyDescent="0.3">
      <c r="A69" s="136"/>
      <c r="B69" s="137"/>
      <c r="C69" s="137"/>
      <c r="D69" s="207"/>
      <c r="E69" s="208"/>
      <c r="F69" s="139"/>
      <c r="G69" s="140"/>
      <c r="H69" s="141"/>
      <c r="I69" s="133">
        <f t="shared" si="2"/>
        <v>0</v>
      </c>
      <c r="J69" s="142"/>
      <c r="K69" s="208">
        <f t="shared" si="1"/>
        <v>0</v>
      </c>
      <c r="L69" s="143"/>
      <c r="M69" s="204"/>
      <c r="N69" s="209"/>
      <c r="P69" s="209"/>
    </row>
    <row r="70" spans="1:16" ht="12.75" hidden="1" customHeight="1" x14ac:dyDescent="0.3">
      <c r="A70" s="136"/>
      <c r="B70" s="137"/>
      <c r="C70" s="137"/>
      <c r="D70" s="207"/>
      <c r="E70" s="208"/>
      <c r="F70" s="139"/>
      <c r="G70" s="140"/>
      <c r="H70" s="141"/>
      <c r="I70" s="133">
        <f t="shared" si="2"/>
        <v>0</v>
      </c>
      <c r="J70" s="142"/>
      <c r="K70" s="208">
        <f t="shared" si="1"/>
        <v>0</v>
      </c>
      <c r="L70" s="143"/>
      <c r="M70" s="204"/>
      <c r="N70" s="209"/>
      <c r="P70" s="209"/>
    </row>
    <row r="71" spans="1:16" ht="12.75" hidden="1" customHeight="1" x14ac:dyDescent="0.3">
      <c r="A71" s="136"/>
      <c r="B71" s="137"/>
      <c r="C71" s="137"/>
      <c r="D71" s="207"/>
      <c r="E71" s="208"/>
      <c r="F71" s="139"/>
      <c r="G71" s="140"/>
      <c r="H71" s="141"/>
      <c r="I71" s="133">
        <f t="shared" si="2"/>
        <v>0</v>
      </c>
      <c r="J71" s="142"/>
      <c r="K71" s="208">
        <f t="shared" si="1"/>
        <v>0</v>
      </c>
      <c r="L71" s="143"/>
      <c r="M71" s="204"/>
      <c r="N71" s="209"/>
      <c r="P71" s="209"/>
    </row>
    <row r="72" spans="1:16" ht="12.75" hidden="1" customHeight="1" x14ac:dyDescent="0.3">
      <c r="A72" s="136"/>
      <c r="B72" s="137"/>
      <c r="C72" s="137"/>
      <c r="D72" s="207"/>
      <c r="E72" s="208"/>
      <c r="F72" s="139"/>
      <c r="G72" s="140"/>
      <c r="H72" s="141"/>
      <c r="I72" s="133">
        <f t="shared" si="2"/>
        <v>0</v>
      </c>
      <c r="J72" s="142"/>
      <c r="K72" s="208">
        <f t="shared" si="1"/>
        <v>0</v>
      </c>
      <c r="L72" s="143"/>
      <c r="M72" s="204"/>
      <c r="N72" s="209"/>
      <c r="P72" s="209"/>
    </row>
    <row r="73" spans="1:16" ht="12.75" hidden="1" customHeight="1" x14ac:dyDescent="0.3">
      <c r="A73" s="136"/>
      <c r="B73" s="137"/>
      <c r="C73" s="137"/>
      <c r="D73" s="207"/>
      <c r="E73" s="208"/>
      <c r="F73" s="139"/>
      <c r="G73" s="140"/>
      <c r="H73" s="141"/>
      <c r="I73" s="133">
        <f t="shared" si="2"/>
        <v>0</v>
      </c>
      <c r="J73" s="142"/>
      <c r="K73" s="208">
        <f t="shared" si="1"/>
        <v>0</v>
      </c>
      <c r="L73" s="143"/>
      <c r="M73" s="204"/>
      <c r="N73" s="209"/>
      <c r="P73" s="209"/>
    </row>
    <row r="74" spans="1:16" ht="12.75" hidden="1" customHeight="1" x14ac:dyDescent="0.3">
      <c r="A74" s="136"/>
      <c r="B74" s="137"/>
      <c r="C74" s="137"/>
      <c r="D74" s="207"/>
      <c r="E74" s="208"/>
      <c r="F74" s="139"/>
      <c r="G74" s="140"/>
      <c r="H74" s="141"/>
      <c r="I74" s="133">
        <f t="shared" si="2"/>
        <v>0</v>
      </c>
      <c r="J74" s="142"/>
      <c r="K74" s="208">
        <f t="shared" si="1"/>
        <v>0</v>
      </c>
      <c r="L74" s="143"/>
      <c r="M74" s="204"/>
      <c r="N74" s="209"/>
      <c r="P74" s="209"/>
    </row>
    <row r="75" spans="1:16" ht="12.75" hidden="1" customHeight="1" x14ac:dyDescent="0.3">
      <c r="A75" s="136"/>
      <c r="B75" s="137"/>
      <c r="C75" s="137"/>
      <c r="D75" s="207"/>
      <c r="E75" s="208"/>
      <c r="F75" s="139"/>
      <c r="G75" s="140"/>
      <c r="H75" s="141"/>
      <c r="I75" s="133">
        <f t="shared" si="2"/>
        <v>0</v>
      </c>
      <c r="J75" s="142"/>
      <c r="K75" s="208">
        <f t="shared" si="1"/>
        <v>0</v>
      </c>
      <c r="L75" s="143"/>
      <c r="M75" s="204"/>
      <c r="N75" s="209"/>
      <c r="P75" s="209"/>
    </row>
    <row r="76" spans="1:16" ht="12.75" hidden="1" customHeight="1" x14ac:dyDescent="0.3">
      <c r="A76" s="136"/>
      <c r="B76" s="137"/>
      <c r="C76" s="137"/>
      <c r="D76" s="207"/>
      <c r="E76" s="208"/>
      <c r="F76" s="139"/>
      <c r="G76" s="140"/>
      <c r="H76" s="141"/>
      <c r="I76" s="133">
        <f t="shared" si="2"/>
        <v>0</v>
      </c>
      <c r="J76" s="142"/>
      <c r="K76" s="208">
        <f t="shared" si="1"/>
        <v>0</v>
      </c>
      <c r="L76" s="143"/>
      <c r="M76" s="204"/>
      <c r="N76" s="209"/>
      <c r="P76" s="209"/>
    </row>
    <row r="77" spans="1:16" ht="12.75" hidden="1" customHeight="1" x14ac:dyDescent="0.3">
      <c r="A77" s="136"/>
      <c r="B77" s="137"/>
      <c r="C77" s="137"/>
      <c r="D77" s="207"/>
      <c r="E77" s="208"/>
      <c r="F77" s="139"/>
      <c r="G77" s="140"/>
      <c r="H77" s="141"/>
      <c r="I77" s="133">
        <f t="shared" si="2"/>
        <v>0</v>
      </c>
      <c r="J77" s="142"/>
      <c r="K77" s="208">
        <f t="shared" si="1"/>
        <v>0</v>
      </c>
      <c r="L77" s="143"/>
      <c r="M77" s="204"/>
      <c r="N77" s="209"/>
      <c r="P77" s="209"/>
    </row>
    <row r="78" spans="1:16" ht="12.75" hidden="1" customHeight="1" x14ac:dyDescent="0.3">
      <c r="A78" s="136"/>
      <c r="B78" s="137"/>
      <c r="C78" s="137"/>
      <c r="D78" s="207"/>
      <c r="E78" s="208"/>
      <c r="F78" s="139"/>
      <c r="G78" s="140"/>
      <c r="H78" s="141"/>
      <c r="I78" s="133">
        <f t="shared" si="2"/>
        <v>0</v>
      </c>
      <c r="J78" s="142"/>
      <c r="K78" s="208">
        <f t="shared" si="1"/>
        <v>0</v>
      </c>
      <c r="L78" s="143"/>
      <c r="M78" s="204"/>
      <c r="N78" s="209"/>
      <c r="P78" s="209"/>
    </row>
    <row r="79" spans="1:16" ht="12.75" hidden="1" customHeight="1" x14ac:dyDescent="0.3">
      <c r="A79" s="136"/>
      <c r="B79" s="137"/>
      <c r="C79" s="137"/>
      <c r="D79" s="207"/>
      <c r="E79" s="208"/>
      <c r="F79" s="139"/>
      <c r="G79" s="140"/>
      <c r="H79" s="141"/>
      <c r="I79" s="133">
        <f t="shared" si="2"/>
        <v>0</v>
      </c>
      <c r="J79" s="142"/>
      <c r="K79" s="208">
        <f t="shared" si="1"/>
        <v>0</v>
      </c>
      <c r="L79" s="143"/>
      <c r="M79" s="204"/>
      <c r="N79" s="209"/>
      <c r="P79" s="209"/>
    </row>
    <row r="80" spans="1:16" ht="12.75" hidden="1" customHeight="1" x14ac:dyDescent="0.3">
      <c r="A80" s="136"/>
      <c r="B80" s="137"/>
      <c r="C80" s="137"/>
      <c r="D80" s="207"/>
      <c r="E80" s="208"/>
      <c r="F80" s="139"/>
      <c r="G80" s="140"/>
      <c r="H80" s="141"/>
      <c r="I80" s="133">
        <f t="shared" si="2"/>
        <v>0</v>
      </c>
      <c r="J80" s="142"/>
      <c r="K80" s="208">
        <f t="shared" si="1"/>
        <v>0</v>
      </c>
      <c r="L80" s="143"/>
      <c r="M80" s="204"/>
      <c r="N80" s="209"/>
      <c r="P80" s="209"/>
    </row>
    <row r="81" spans="1:16" ht="12.75" hidden="1" customHeight="1" x14ac:dyDescent="0.3">
      <c r="A81" s="136"/>
      <c r="B81" s="137"/>
      <c r="C81" s="137"/>
      <c r="D81" s="207"/>
      <c r="E81" s="208"/>
      <c r="F81" s="139"/>
      <c r="G81" s="140"/>
      <c r="H81" s="141"/>
      <c r="I81" s="133">
        <f t="shared" si="2"/>
        <v>0</v>
      </c>
      <c r="J81" s="142"/>
      <c r="K81" s="208">
        <f t="shared" si="1"/>
        <v>0</v>
      </c>
      <c r="L81" s="143"/>
      <c r="M81" s="204"/>
      <c r="N81" s="209"/>
      <c r="P81" s="209"/>
    </row>
    <row r="82" spans="1:16" ht="12.75" hidden="1" customHeight="1" x14ac:dyDescent="0.3">
      <c r="A82" s="136"/>
      <c r="B82" s="137"/>
      <c r="C82" s="137"/>
      <c r="D82" s="207"/>
      <c r="E82" s="208"/>
      <c r="F82" s="139"/>
      <c r="G82" s="140"/>
      <c r="H82" s="141"/>
      <c r="I82" s="133">
        <f t="shared" si="2"/>
        <v>0</v>
      </c>
      <c r="J82" s="142"/>
      <c r="K82" s="208">
        <f t="shared" si="1"/>
        <v>0</v>
      </c>
      <c r="L82" s="143"/>
      <c r="M82" s="204"/>
      <c r="N82" s="209"/>
      <c r="P82" s="209"/>
    </row>
    <row r="83" spans="1:16" ht="12.75" hidden="1" customHeight="1" x14ac:dyDescent="0.3">
      <c r="A83" s="136"/>
      <c r="B83" s="137"/>
      <c r="C83" s="137"/>
      <c r="D83" s="207"/>
      <c r="E83" s="208"/>
      <c r="F83" s="139"/>
      <c r="G83" s="140"/>
      <c r="H83" s="141"/>
      <c r="I83" s="133">
        <f t="shared" si="2"/>
        <v>0</v>
      </c>
      <c r="J83" s="142"/>
      <c r="K83" s="208">
        <f t="shared" si="1"/>
        <v>0</v>
      </c>
      <c r="L83" s="143"/>
      <c r="M83" s="204"/>
      <c r="N83" s="209"/>
      <c r="P83" s="209"/>
    </row>
    <row r="84" spans="1:16" ht="12.75" hidden="1" customHeight="1" x14ac:dyDescent="0.3">
      <c r="A84" s="136"/>
      <c r="B84" s="137"/>
      <c r="C84" s="137"/>
      <c r="D84" s="207"/>
      <c r="E84" s="208"/>
      <c r="F84" s="139"/>
      <c r="G84" s="140"/>
      <c r="H84" s="141"/>
      <c r="I84" s="133">
        <f t="shared" si="2"/>
        <v>0</v>
      </c>
      <c r="J84" s="142"/>
      <c r="K84" s="208">
        <f t="shared" si="1"/>
        <v>0</v>
      </c>
      <c r="L84" s="143"/>
      <c r="M84" s="204"/>
      <c r="N84" s="209"/>
      <c r="P84" s="209"/>
    </row>
    <row r="85" spans="1:16" ht="12.75" hidden="1" customHeight="1" x14ac:dyDescent="0.3">
      <c r="A85" s="136"/>
      <c r="B85" s="137"/>
      <c r="C85" s="137"/>
      <c r="D85" s="207"/>
      <c r="E85" s="208"/>
      <c r="F85" s="139"/>
      <c r="G85" s="140"/>
      <c r="H85" s="141"/>
      <c r="I85" s="133">
        <f t="shared" si="2"/>
        <v>0</v>
      </c>
      <c r="J85" s="142"/>
      <c r="K85" s="208">
        <f t="shared" ref="K85:K125" si="3">IF(OR(J85="cleared",J85="unreconciled"),0,SUM(D85:E85)+I85)</f>
        <v>0</v>
      </c>
      <c r="L85" s="143"/>
      <c r="M85" s="204"/>
      <c r="N85" s="209"/>
      <c r="P85" s="209"/>
    </row>
    <row r="86" spans="1:16" ht="12.75" hidden="1" customHeight="1" x14ac:dyDescent="0.3">
      <c r="A86" s="136"/>
      <c r="B86" s="137"/>
      <c r="C86" s="137"/>
      <c r="D86" s="207"/>
      <c r="E86" s="208"/>
      <c r="F86" s="139"/>
      <c r="G86" s="140"/>
      <c r="H86" s="141"/>
      <c r="I86" s="133">
        <f t="shared" si="2"/>
        <v>0</v>
      </c>
      <c r="J86" s="142"/>
      <c r="K86" s="208">
        <f t="shared" si="3"/>
        <v>0</v>
      </c>
      <c r="L86" s="143"/>
      <c r="M86" s="204"/>
      <c r="N86" s="209"/>
      <c r="P86" s="209"/>
    </row>
    <row r="87" spans="1:16" ht="12.75" hidden="1" customHeight="1" x14ac:dyDescent="0.3">
      <c r="A87" s="136"/>
      <c r="B87" s="137"/>
      <c r="C87" s="137"/>
      <c r="D87" s="207"/>
      <c r="E87" s="208"/>
      <c r="F87" s="139"/>
      <c r="G87" s="140"/>
      <c r="H87" s="141"/>
      <c r="I87" s="133">
        <f t="shared" si="2"/>
        <v>0</v>
      </c>
      <c r="J87" s="142"/>
      <c r="K87" s="208">
        <f t="shared" si="3"/>
        <v>0</v>
      </c>
      <c r="L87" s="143"/>
      <c r="M87" s="204"/>
      <c r="N87" s="209"/>
      <c r="P87" s="209"/>
    </row>
    <row r="88" spans="1:16" ht="12.75" hidden="1" customHeight="1" x14ac:dyDescent="0.3">
      <c r="A88" s="136"/>
      <c r="B88" s="137"/>
      <c r="C88" s="137"/>
      <c r="D88" s="207"/>
      <c r="E88" s="208"/>
      <c r="F88" s="139"/>
      <c r="G88" s="140"/>
      <c r="H88" s="141"/>
      <c r="I88" s="133">
        <f t="shared" si="2"/>
        <v>0</v>
      </c>
      <c r="J88" s="142"/>
      <c r="K88" s="208">
        <f t="shared" si="3"/>
        <v>0</v>
      </c>
      <c r="L88" s="143"/>
      <c r="M88" s="204"/>
      <c r="N88" s="209"/>
      <c r="P88" s="209"/>
    </row>
    <row r="89" spans="1:16" ht="12.75" hidden="1" customHeight="1" x14ac:dyDescent="0.3">
      <c r="A89" s="136"/>
      <c r="B89" s="137"/>
      <c r="C89" s="137"/>
      <c r="D89" s="207"/>
      <c r="E89" s="208"/>
      <c r="F89" s="139"/>
      <c r="G89" s="140"/>
      <c r="H89" s="141"/>
      <c r="I89" s="133">
        <f t="shared" ref="I89:I125" si="4">F89+G89-H89-E89</f>
        <v>0</v>
      </c>
      <c r="J89" s="142"/>
      <c r="K89" s="208">
        <f t="shared" si="3"/>
        <v>0</v>
      </c>
      <c r="L89" s="143"/>
      <c r="M89" s="204"/>
      <c r="N89" s="209"/>
      <c r="P89" s="209"/>
    </row>
    <row r="90" spans="1:16" ht="12.75" hidden="1" customHeight="1" x14ac:dyDescent="0.3">
      <c r="A90" s="136"/>
      <c r="B90" s="137"/>
      <c r="C90" s="137"/>
      <c r="D90" s="207"/>
      <c r="E90" s="208"/>
      <c r="F90" s="139"/>
      <c r="G90" s="140"/>
      <c r="H90" s="141"/>
      <c r="I90" s="133">
        <f t="shared" si="4"/>
        <v>0</v>
      </c>
      <c r="J90" s="142"/>
      <c r="K90" s="208">
        <f t="shared" si="3"/>
        <v>0</v>
      </c>
      <c r="L90" s="143"/>
      <c r="M90" s="204"/>
      <c r="N90" s="209"/>
      <c r="P90" s="209"/>
    </row>
    <row r="91" spans="1:16" ht="12.75" hidden="1" customHeight="1" x14ac:dyDescent="0.3">
      <c r="A91" s="136"/>
      <c r="B91" s="137"/>
      <c r="C91" s="137"/>
      <c r="D91" s="207"/>
      <c r="E91" s="208"/>
      <c r="F91" s="139"/>
      <c r="G91" s="140"/>
      <c r="H91" s="141"/>
      <c r="I91" s="133">
        <f t="shared" si="4"/>
        <v>0</v>
      </c>
      <c r="J91" s="142"/>
      <c r="K91" s="208">
        <f t="shared" si="3"/>
        <v>0</v>
      </c>
      <c r="L91" s="143"/>
      <c r="M91" s="204"/>
      <c r="N91" s="209"/>
      <c r="P91" s="209"/>
    </row>
    <row r="92" spans="1:16" ht="12.75" hidden="1" customHeight="1" x14ac:dyDescent="0.3">
      <c r="A92" s="136"/>
      <c r="B92" s="137"/>
      <c r="C92" s="137"/>
      <c r="D92" s="207"/>
      <c r="E92" s="208"/>
      <c r="F92" s="139"/>
      <c r="G92" s="140"/>
      <c r="H92" s="141"/>
      <c r="I92" s="133">
        <f t="shared" si="4"/>
        <v>0</v>
      </c>
      <c r="J92" s="142"/>
      <c r="K92" s="208">
        <f t="shared" si="3"/>
        <v>0</v>
      </c>
      <c r="L92" s="143"/>
      <c r="M92" s="204"/>
      <c r="N92" s="209"/>
      <c r="P92" s="209"/>
    </row>
    <row r="93" spans="1:16" ht="12.75" hidden="1" customHeight="1" x14ac:dyDescent="0.3">
      <c r="A93" s="136"/>
      <c r="B93" s="137"/>
      <c r="C93" s="137"/>
      <c r="D93" s="207"/>
      <c r="E93" s="208"/>
      <c r="F93" s="139"/>
      <c r="G93" s="140"/>
      <c r="H93" s="141"/>
      <c r="I93" s="133">
        <f t="shared" si="4"/>
        <v>0</v>
      </c>
      <c r="J93" s="142"/>
      <c r="K93" s="208">
        <f t="shared" si="3"/>
        <v>0</v>
      </c>
      <c r="L93" s="143"/>
      <c r="M93" s="204"/>
      <c r="N93" s="209"/>
      <c r="P93" s="209"/>
    </row>
    <row r="94" spans="1:16" ht="12.75" hidden="1" customHeight="1" x14ac:dyDescent="0.3">
      <c r="A94" s="136"/>
      <c r="B94" s="137"/>
      <c r="C94" s="137"/>
      <c r="D94" s="207"/>
      <c r="E94" s="208"/>
      <c r="F94" s="139"/>
      <c r="G94" s="140"/>
      <c r="H94" s="141"/>
      <c r="I94" s="133">
        <f t="shared" si="4"/>
        <v>0</v>
      </c>
      <c r="J94" s="142"/>
      <c r="K94" s="208">
        <f t="shared" si="3"/>
        <v>0</v>
      </c>
      <c r="L94" s="143"/>
      <c r="M94" s="204"/>
      <c r="N94" s="209"/>
      <c r="P94" s="209"/>
    </row>
    <row r="95" spans="1:16" ht="12.75" hidden="1" customHeight="1" x14ac:dyDescent="0.3">
      <c r="A95" s="136"/>
      <c r="B95" s="137"/>
      <c r="C95" s="137"/>
      <c r="D95" s="207"/>
      <c r="E95" s="208"/>
      <c r="F95" s="139"/>
      <c r="G95" s="140"/>
      <c r="H95" s="141"/>
      <c r="I95" s="133">
        <f t="shared" si="4"/>
        <v>0</v>
      </c>
      <c r="J95" s="142"/>
      <c r="K95" s="208">
        <f t="shared" si="3"/>
        <v>0</v>
      </c>
      <c r="L95" s="143"/>
      <c r="M95" s="204"/>
      <c r="N95" s="209"/>
      <c r="P95" s="209"/>
    </row>
    <row r="96" spans="1:16" ht="12.75" hidden="1" customHeight="1" x14ac:dyDescent="0.3">
      <c r="A96" s="136"/>
      <c r="B96" s="137"/>
      <c r="C96" s="137"/>
      <c r="D96" s="207"/>
      <c r="E96" s="208"/>
      <c r="F96" s="139"/>
      <c r="G96" s="140"/>
      <c r="H96" s="141"/>
      <c r="I96" s="133">
        <f t="shared" si="4"/>
        <v>0</v>
      </c>
      <c r="J96" s="142"/>
      <c r="K96" s="208">
        <f t="shared" si="3"/>
        <v>0</v>
      </c>
      <c r="L96" s="143"/>
      <c r="M96" s="204"/>
      <c r="N96" s="209"/>
      <c r="P96" s="209"/>
    </row>
    <row r="97" spans="1:16" ht="12.75" hidden="1" customHeight="1" x14ac:dyDescent="0.3">
      <c r="A97" s="136"/>
      <c r="B97" s="137"/>
      <c r="C97" s="137"/>
      <c r="D97" s="207"/>
      <c r="E97" s="208"/>
      <c r="F97" s="139"/>
      <c r="G97" s="140"/>
      <c r="H97" s="141"/>
      <c r="I97" s="133">
        <f t="shared" si="4"/>
        <v>0</v>
      </c>
      <c r="J97" s="142"/>
      <c r="K97" s="208">
        <f t="shared" si="3"/>
        <v>0</v>
      </c>
      <c r="L97" s="143"/>
      <c r="M97" s="204"/>
      <c r="N97" s="209"/>
      <c r="P97" s="209"/>
    </row>
    <row r="98" spans="1:16" ht="12.75" hidden="1" customHeight="1" x14ac:dyDescent="0.3">
      <c r="A98" s="136"/>
      <c r="B98" s="137"/>
      <c r="C98" s="137"/>
      <c r="D98" s="207"/>
      <c r="E98" s="208"/>
      <c r="F98" s="139"/>
      <c r="G98" s="140"/>
      <c r="H98" s="141"/>
      <c r="I98" s="133">
        <f t="shared" si="4"/>
        <v>0</v>
      </c>
      <c r="J98" s="142"/>
      <c r="K98" s="208">
        <f t="shared" si="3"/>
        <v>0</v>
      </c>
      <c r="L98" s="143"/>
      <c r="M98" s="204"/>
      <c r="N98" s="209"/>
      <c r="P98" s="209"/>
    </row>
    <row r="99" spans="1:16" ht="12.75" hidden="1" customHeight="1" x14ac:dyDescent="0.3">
      <c r="A99" s="136"/>
      <c r="B99" s="137"/>
      <c r="C99" s="137"/>
      <c r="D99" s="207"/>
      <c r="E99" s="208"/>
      <c r="F99" s="139"/>
      <c r="G99" s="140"/>
      <c r="H99" s="141"/>
      <c r="I99" s="133">
        <f t="shared" si="4"/>
        <v>0</v>
      </c>
      <c r="J99" s="142"/>
      <c r="K99" s="208">
        <f t="shared" si="3"/>
        <v>0</v>
      </c>
      <c r="L99" s="143"/>
      <c r="M99" s="204"/>
      <c r="N99" s="209"/>
      <c r="P99" s="209"/>
    </row>
    <row r="100" spans="1:16" ht="12.75" hidden="1" customHeight="1" x14ac:dyDescent="0.3">
      <c r="A100" s="136"/>
      <c r="B100" s="137"/>
      <c r="C100" s="137"/>
      <c r="D100" s="207"/>
      <c r="E100" s="208"/>
      <c r="F100" s="139"/>
      <c r="G100" s="140"/>
      <c r="H100" s="141"/>
      <c r="I100" s="133">
        <f t="shared" si="4"/>
        <v>0</v>
      </c>
      <c r="J100" s="142"/>
      <c r="K100" s="208">
        <f t="shared" si="3"/>
        <v>0</v>
      </c>
      <c r="L100" s="143"/>
      <c r="M100" s="204"/>
      <c r="N100" s="209"/>
      <c r="P100" s="209"/>
    </row>
    <row r="101" spans="1:16" ht="12.75" hidden="1" customHeight="1" x14ac:dyDescent="0.3">
      <c r="A101" s="136"/>
      <c r="B101" s="137"/>
      <c r="C101" s="137"/>
      <c r="D101" s="207"/>
      <c r="E101" s="208"/>
      <c r="F101" s="139"/>
      <c r="G101" s="140"/>
      <c r="H101" s="141"/>
      <c r="I101" s="133">
        <f t="shared" si="4"/>
        <v>0</v>
      </c>
      <c r="J101" s="142"/>
      <c r="K101" s="208">
        <f t="shared" si="3"/>
        <v>0</v>
      </c>
      <c r="L101" s="143"/>
      <c r="M101" s="204"/>
      <c r="N101" s="209"/>
      <c r="P101" s="209"/>
    </row>
    <row r="102" spans="1:16" ht="12.75" hidden="1" customHeight="1" x14ac:dyDescent="0.3">
      <c r="A102" s="136"/>
      <c r="B102" s="137"/>
      <c r="C102" s="137"/>
      <c r="D102" s="207"/>
      <c r="E102" s="208"/>
      <c r="F102" s="139"/>
      <c r="G102" s="140"/>
      <c r="H102" s="141"/>
      <c r="I102" s="133">
        <f t="shared" si="4"/>
        <v>0</v>
      </c>
      <c r="J102" s="142"/>
      <c r="K102" s="208">
        <f t="shared" si="3"/>
        <v>0</v>
      </c>
      <c r="L102" s="143"/>
      <c r="M102" s="204"/>
      <c r="N102" s="209"/>
      <c r="P102" s="209"/>
    </row>
    <row r="103" spans="1:16" ht="12.75" hidden="1" customHeight="1" x14ac:dyDescent="0.3">
      <c r="A103" s="136"/>
      <c r="B103" s="137"/>
      <c r="C103" s="137"/>
      <c r="D103" s="207"/>
      <c r="E103" s="208"/>
      <c r="F103" s="139"/>
      <c r="G103" s="140"/>
      <c r="H103" s="141"/>
      <c r="I103" s="133">
        <f t="shared" si="4"/>
        <v>0</v>
      </c>
      <c r="J103" s="142"/>
      <c r="K103" s="208">
        <f t="shared" si="3"/>
        <v>0</v>
      </c>
      <c r="L103" s="143"/>
      <c r="M103" s="204"/>
      <c r="N103" s="209"/>
      <c r="P103" s="209"/>
    </row>
    <row r="104" spans="1:16" ht="12.75" hidden="1" customHeight="1" x14ac:dyDescent="0.3">
      <c r="A104" s="136"/>
      <c r="B104" s="137"/>
      <c r="C104" s="137"/>
      <c r="D104" s="207"/>
      <c r="E104" s="208"/>
      <c r="F104" s="139"/>
      <c r="G104" s="140"/>
      <c r="H104" s="141"/>
      <c r="I104" s="133">
        <f t="shared" si="4"/>
        <v>0</v>
      </c>
      <c r="J104" s="142"/>
      <c r="K104" s="208">
        <f t="shared" si="3"/>
        <v>0</v>
      </c>
      <c r="L104" s="143"/>
      <c r="M104" s="204"/>
      <c r="N104" s="209"/>
      <c r="P104" s="209"/>
    </row>
    <row r="105" spans="1:16" ht="12.75" hidden="1" customHeight="1" x14ac:dyDescent="0.3">
      <c r="A105" s="136"/>
      <c r="B105" s="137"/>
      <c r="C105" s="137"/>
      <c r="D105" s="207"/>
      <c r="E105" s="208"/>
      <c r="F105" s="139"/>
      <c r="G105" s="140"/>
      <c r="H105" s="141"/>
      <c r="I105" s="133">
        <f t="shared" si="4"/>
        <v>0</v>
      </c>
      <c r="J105" s="142"/>
      <c r="K105" s="208">
        <f t="shared" si="3"/>
        <v>0</v>
      </c>
      <c r="L105" s="143"/>
      <c r="M105" s="204"/>
      <c r="N105" s="209"/>
      <c r="P105" s="209"/>
    </row>
    <row r="106" spans="1:16" ht="12.75" hidden="1" customHeight="1" x14ac:dyDescent="0.3">
      <c r="A106" s="136"/>
      <c r="B106" s="137"/>
      <c r="C106" s="137"/>
      <c r="D106" s="207"/>
      <c r="E106" s="208"/>
      <c r="F106" s="139"/>
      <c r="G106" s="140"/>
      <c r="H106" s="141"/>
      <c r="I106" s="133">
        <f t="shared" si="4"/>
        <v>0</v>
      </c>
      <c r="J106" s="142"/>
      <c r="K106" s="208">
        <f t="shared" si="3"/>
        <v>0</v>
      </c>
      <c r="L106" s="143"/>
      <c r="M106" s="204"/>
      <c r="N106" s="209"/>
      <c r="P106" s="209"/>
    </row>
    <row r="107" spans="1:16" ht="12.75" hidden="1" customHeight="1" x14ac:dyDescent="0.3">
      <c r="A107" s="136"/>
      <c r="B107" s="137"/>
      <c r="C107" s="137"/>
      <c r="D107" s="207"/>
      <c r="E107" s="208"/>
      <c r="F107" s="139"/>
      <c r="G107" s="140"/>
      <c r="H107" s="141"/>
      <c r="I107" s="133">
        <f t="shared" si="4"/>
        <v>0</v>
      </c>
      <c r="J107" s="142"/>
      <c r="K107" s="208">
        <f t="shared" si="3"/>
        <v>0</v>
      </c>
      <c r="L107" s="143"/>
      <c r="M107" s="204"/>
      <c r="N107" s="209"/>
      <c r="P107" s="209"/>
    </row>
    <row r="108" spans="1:16" ht="12.75" hidden="1" customHeight="1" x14ac:dyDescent="0.3">
      <c r="A108" s="136"/>
      <c r="B108" s="137"/>
      <c r="C108" s="137"/>
      <c r="D108" s="207"/>
      <c r="E108" s="208"/>
      <c r="F108" s="139"/>
      <c r="G108" s="140"/>
      <c r="H108" s="141"/>
      <c r="I108" s="133">
        <f t="shared" si="4"/>
        <v>0</v>
      </c>
      <c r="J108" s="142"/>
      <c r="K108" s="208">
        <f t="shared" si="3"/>
        <v>0</v>
      </c>
      <c r="L108" s="143"/>
      <c r="M108" s="204"/>
      <c r="N108" s="209"/>
      <c r="P108" s="209"/>
    </row>
    <row r="109" spans="1:16" ht="12.75" hidden="1" customHeight="1" x14ac:dyDescent="0.3">
      <c r="A109" s="136"/>
      <c r="B109" s="137"/>
      <c r="C109" s="137"/>
      <c r="D109" s="207"/>
      <c r="E109" s="208"/>
      <c r="F109" s="139"/>
      <c r="G109" s="140"/>
      <c r="H109" s="141"/>
      <c r="I109" s="133">
        <f t="shared" si="4"/>
        <v>0</v>
      </c>
      <c r="J109" s="142"/>
      <c r="K109" s="208">
        <f t="shared" si="3"/>
        <v>0</v>
      </c>
      <c r="L109" s="143"/>
      <c r="M109" s="204"/>
      <c r="N109" s="209"/>
      <c r="P109" s="209"/>
    </row>
    <row r="110" spans="1:16" ht="12.75" hidden="1" customHeight="1" x14ac:dyDescent="0.3">
      <c r="A110" s="136"/>
      <c r="B110" s="137"/>
      <c r="C110" s="137"/>
      <c r="D110" s="207"/>
      <c r="E110" s="208"/>
      <c r="F110" s="139"/>
      <c r="G110" s="140"/>
      <c r="H110" s="141"/>
      <c r="I110" s="133">
        <f t="shared" si="4"/>
        <v>0</v>
      </c>
      <c r="J110" s="142"/>
      <c r="K110" s="208">
        <f t="shared" si="3"/>
        <v>0</v>
      </c>
      <c r="L110" s="143"/>
      <c r="M110" s="204"/>
      <c r="N110" s="209"/>
      <c r="P110" s="209"/>
    </row>
    <row r="111" spans="1:16" ht="12.75" hidden="1" customHeight="1" x14ac:dyDescent="0.3">
      <c r="A111" s="136"/>
      <c r="B111" s="137"/>
      <c r="C111" s="137"/>
      <c r="D111" s="207"/>
      <c r="E111" s="208"/>
      <c r="F111" s="139"/>
      <c r="G111" s="140"/>
      <c r="H111" s="141"/>
      <c r="I111" s="133">
        <f t="shared" si="4"/>
        <v>0</v>
      </c>
      <c r="J111" s="142"/>
      <c r="K111" s="208">
        <f t="shared" si="3"/>
        <v>0</v>
      </c>
      <c r="L111" s="143"/>
      <c r="M111" s="204"/>
      <c r="N111" s="209"/>
      <c r="P111" s="209"/>
    </row>
    <row r="112" spans="1:16" ht="12.75" hidden="1" customHeight="1" x14ac:dyDescent="0.3">
      <c r="A112" s="136"/>
      <c r="B112" s="137"/>
      <c r="C112" s="137"/>
      <c r="D112" s="207"/>
      <c r="E112" s="208"/>
      <c r="F112" s="139"/>
      <c r="G112" s="140"/>
      <c r="H112" s="141"/>
      <c r="I112" s="133">
        <f t="shared" si="4"/>
        <v>0</v>
      </c>
      <c r="J112" s="142"/>
      <c r="K112" s="208">
        <f t="shared" si="3"/>
        <v>0</v>
      </c>
      <c r="L112" s="143"/>
      <c r="M112" s="204"/>
      <c r="N112" s="209"/>
      <c r="P112" s="209"/>
    </row>
    <row r="113" spans="1:16" ht="12.75" hidden="1" customHeight="1" x14ac:dyDescent="0.3">
      <c r="A113" s="136"/>
      <c r="B113" s="137"/>
      <c r="C113" s="137"/>
      <c r="D113" s="207"/>
      <c r="E113" s="208"/>
      <c r="F113" s="139"/>
      <c r="G113" s="140"/>
      <c r="H113" s="141"/>
      <c r="I113" s="133">
        <f t="shared" si="4"/>
        <v>0</v>
      </c>
      <c r="J113" s="142"/>
      <c r="K113" s="208">
        <f t="shared" si="3"/>
        <v>0</v>
      </c>
      <c r="L113" s="143"/>
      <c r="M113" s="204"/>
      <c r="N113" s="209"/>
      <c r="P113" s="209"/>
    </row>
    <row r="114" spans="1:16" ht="12.75" hidden="1" customHeight="1" x14ac:dyDescent="0.3">
      <c r="A114" s="136"/>
      <c r="B114" s="137"/>
      <c r="C114" s="137"/>
      <c r="D114" s="207"/>
      <c r="E114" s="208"/>
      <c r="F114" s="139"/>
      <c r="G114" s="140"/>
      <c r="H114" s="141"/>
      <c r="I114" s="133">
        <f t="shared" si="4"/>
        <v>0</v>
      </c>
      <c r="J114" s="142"/>
      <c r="K114" s="208">
        <f t="shared" si="3"/>
        <v>0</v>
      </c>
      <c r="L114" s="143"/>
      <c r="M114" s="204"/>
      <c r="N114" s="209"/>
      <c r="P114" s="209"/>
    </row>
    <row r="115" spans="1:16" ht="12.75" hidden="1" customHeight="1" x14ac:dyDescent="0.3">
      <c r="A115" s="136"/>
      <c r="B115" s="137"/>
      <c r="C115" s="137"/>
      <c r="D115" s="207"/>
      <c r="E115" s="208"/>
      <c r="F115" s="139"/>
      <c r="G115" s="140"/>
      <c r="H115" s="141"/>
      <c r="I115" s="133">
        <f t="shared" si="4"/>
        <v>0</v>
      </c>
      <c r="J115" s="142"/>
      <c r="K115" s="208">
        <f t="shared" si="3"/>
        <v>0</v>
      </c>
      <c r="L115" s="143"/>
      <c r="M115" s="204"/>
      <c r="N115" s="209"/>
      <c r="P115" s="209"/>
    </row>
    <row r="116" spans="1:16" ht="12.75" hidden="1" customHeight="1" x14ac:dyDescent="0.3">
      <c r="A116" s="136"/>
      <c r="B116" s="137"/>
      <c r="C116" s="137"/>
      <c r="D116" s="207"/>
      <c r="E116" s="208"/>
      <c r="F116" s="139"/>
      <c r="G116" s="140"/>
      <c r="H116" s="141"/>
      <c r="I116" s="133">
        <f t="shared" si="4"/>
        <v>0</v>
      </c>
      <c r="J116" s="142"/>
      <c r="K116" s="208">
        <f t="shared" si="3"/>
        <v>0</v>
      </c>
      <c r="L116" s="143"/>
      <c r="M116" s="204"/>
      <c r="N116" s="209"/>
      <c r="P116" s="209"/>
    </row>
    <row r="117" spans="1:16" ht="12.75" hidden="1" customHeight="1" x14ac:dyDescent="0.3">
      <c r="A117" s="136"/>
      <c r="B117" s="137"/>
      <c r="C117" s="137"/>
      <c r="D117" s="207"/>
      <c r="E117" s="208"/>
      <c r="F117" s="139"/>
      <c r="G117" s="140"/>
      <c r="H117" s="141"/>
      <c r="I117" s="133">
        <f t="shared" si="4"/>
        <v>0</v>
      </c>
      <c r="J117" s="142"/>
      <c r="K117" s="208">
        <f t="shared" si="3"/>
        <v>0</v>
      </c>
      <c r="L117" s="143"/>
      <c r="M117" s="204"/>
      <c r="N117" s="209"/>
      <c r="P117" s="209"/>
    </row>
    <row r="118" spans="1:16" ht="12.75" hidden="1" customHeight="1" x14ac:dyDescent="0.3">
      <c r="A118" s="136"/>
      <c r="B118" s="137"/>
      <c r="C118" s="137"/>
      <c r="D118" s="207"/>
      <c r="E118" s="208"/>
      <c r="F118" s="139"/>
      <c r="G118" s="140"/>
      <c r="H118" s="141"/>
      <c r="I118" s="133">
        <f t="shared" si="4"/>
        <v>0</v>
      </c>
      <c r="J118" s="142"/>
      <c r="K118" s="208">
        <f t="shared" si="3"/>
        <v>0</v>
      </c>
      <c r="L118" s="143"/>
      <c r="M118" s="204"/>
      <c r="N118" s="209"/>
      <c r="P118" s="209"/>
    </row>
    <row r="119" spans="1:16" ht="12.75" hidden="1" customHeight="1" x14ac:dyDescent="0.3">
      <c r="A119" s="136"/>
      <c r="B119" s="137"/>
      <c r="C119" s="137"/>
      <c r="D119" s="207"/>
      <c r="E119" s="208"/>
      <c r="F119" s="139"/>
      <c r="G119" s="140"/>
      <c r="H119" s="141"/>
      <c r="I119" s="133">
        <f t="shared" si="4"/>
        <v>0</v>
      </c>
      <c r="J119" s="142"/>
      <c r="K119" s="208">
        <f t="shared" si="3"/>
        <v>0</v>
      </c>
      <c r="L119" s="143"/>
      <c r="M119" s="204"/>
      <c r="N119" s="209"/>
      <c r="P119" s="209"/>
    </row>
    <row r="120" spans="1:16" ht="12.75" hidden="1" customHeight="1" x14ac:dyDescent="0.3">
      <c r="A120" s="136"/>
      <c r="B120" s="137"/>
      <c r="C120" s="137"/>
      <c r="D120" s="207"/>
      <c r="E120" s="208"/>
      <c r="F120" s="139"/>
      <c r="G120" s="140"/>
      <c r="H120" s="141"/>
      <c r="I120" s="133">
        <f t="shared" si="4"/>
        <v>0</v>
      </c>
      <c r="J120" s="142"/>
      <c r="K120" s="208">
        <f t="shared" si="3"/>
        <v>0</v>
      </c>
      <c r="L120" s="143"/>
      <c r="M120" s="204"/>
      <c r="N120" s="209"/>
      <c r="P120" s="209"/>
    </row>
    <row r="121" spans="1:16" ht="12.75" hidden="1" customHeight="1" x14ac:dyDescent="0.3">
      <c r="A121" s="136"/>
      <c r="B121" s="137"/>
      <c r="C121" s="137"/>
      <c r="D121" s="207"/>
      <c r="E121" s="208"/>
      <c r="F121" s="139"/>
      <c r="G121" s="140"/>
      <c r="H121" s="141"/>
      <c r="I121" s="133">
        <f t="shared" si="4"/>
        <v>0</v>
      </c>
      <c r="J121" s="142"/>
      <c r="K121" s="208">
        <f t="shared" si="3"/>
        <v>0</v>
      </c>
      <c r="L121" s="143"/>
      <c r="M121" s="204"/>
      <c r="N121" s="209"/>
      <c r="P121" s="209"/>
    </row>
    <row r="122" spans="1:16" ht="12.75" hidden="1" customHeight="1" x14ac:dyDescent="0.3">
      <c r="A122" s="136"/>
      <c r="B122" s="137"/>
      <c r="C122" s="137"/>
      <c r="D122" s="207"/>
      <c r="E122" s="208"/>
      <c r="F122" s="139"/>
      <c r="G122" s="140"/>
      <c r="H122" s="141"/>
      <c r="I122" s="133">
        <f t="shared" si="4"/>
        <v>0</v>
      </c>
      <c r="J122" s="142"/>
      <c r="K122" s="208">
        <f t="shared" si="3"/>
        <v>0</v>
      </c>
      <c r="L122" s="143"/>
      <c r="M122" s="204"/>
      <c r="N122" s="209"/>
      <c r="P122" s="209"/>
    </row>
    <row r="123" spans="1:16" ht="12.75" hidden="1" customHeight="1" x14ac:dyDescent="0.3">
      <c r="A123" s="144"/>
      <c r="B123" s="137"/>
      <c r="C123" s="137"/>
      <c r="D123" s="207"/>
      <c r="E123" s="208"/>
      <c r="F123" s="139"/>
      <c r="G123" s="140"/>
      <c r="H123" s="141"/>
      <c r="I123" s="133">
        <f t="shared" si="4"/>
        <v>0</v>
      </c>
      <c r="J123" s="142"/>
      <c r="K123" s="208">
        <f t="shared" si="3"/>
        <v>0</v>
      </c>
      <c r="L123" s="143"/>
      <c r="M123" s="204"/>
      <c r="N123" s="209"/>
      <c r="P123" s="209"/>
    </row>
    <row r="124" spans="1:16" ht="12.75" hidden="1" customHeight="1" x14ac:dyDescent="0.3">
      <c r="A124" s="144"/>
      <c r="B124" s="137"/>
      <c r="C124" s="137"/>
      <c r="D124" s="207"/>
      <c r="E124" s="208"/>
      <c r="F124" s="139"/>
      <c r="G124" s="140"/>
      <c r="H124" s="141"/>
      <c r="I124" s="133">
        <f t="shared" si="4"/>
        <v>0</v>
      </c>
      <c r="J124" s="142"/>
      <c r="K124" s="208">
        <f t="shared" si="3"/>
        <v>0</v>
      </c>
      <c r="L124" s="143"/>
      <c r="M124" s="204"/>
      <c r="N124" s="209"/>
      <c r="P124" s="209"/>
    </row>
    <row r="125" spans="1:16" ht="13" hidden="1" x14ac:dyDescent="0.3">
      <c r="A125" s="136"/>
      <c r="B125" s="137"/>
      <c r="C125" s="137"/>
      <c r="D125" s="207"/>
      <c r="E125" s="208"/>
      <c r="F125" s="139"/>
      <c r="G125" s="140"/>
      <c r="H125" s="141"/>
      <c r="I125" s="133">
        <f t="shared" si="4"/>
        <v>0</v>
      </c>
      <c r="J125" s="142"/>
      <c r="K125" s="208">
        <f t="shared" si="3"/>
        <v>0</v>
      </c>
      <c r="L125" s="143"/>
      <c r="M125" s="204"/>
      <c r="N125" s="209"/>
      <c r="P125" s="209"/>
    </row>
    <row r="126" spans="1:16" ht="13.5" thickBot="1" x14ac:dyDescent="0.35">
      <c r="A126" s="145" t="s">
        <v>207</v>
      </c>
      <c r="B126" s="146"/>
      <c r="C126" s="146"/>
      <c r="D126" s="147"/>
      <c r="E126" s="147"/>
      <c r="F126" s="148"/>
      <c r="G126" s="149"/>
      <c r="H126" s="150"/>
      <c r="I126" s="151"/>
      <c r="J126" s="152"/>
      <c r="K126" s="151"/>
      <c r="L126" s="153"/>
      <c r="M126" s="211"/>
    </row>
    <row r="127" spans="1:16" ht="25.5" customHeight="1" x14ac:dyDescent="0.3">
      <c r="A127" s="259" t="s">
        <v>239</v>
      </c>
      <c r="B127" s="259"/>
      <c r="C127" s="259"/>
      <c r="D127" s="133">
        <f t="shared" ref="D127:I127" si="5">SUM(D20:D126)</f>
        <v>0</v>
      </c>
      <c r="E127" s="154">
        <f t="shared" si="5"/>
        <v>0</v>
      </c>
      <c r="F127" s="155">
        <f t="shared" si="5"/>
        <v>0</v>
      </c>
      <c r="G127" s="133">
        <f t="shared" si="5"/>
        <v>0</v>
      </c>
      <c r="H127" s="156">
        <f t="shared" si="5"/>
        <v>0</v>
      </c>
      <c r="I127" s="133">
        <f t="shared" si="5"/>
        <v>0</v>
      </c>
      <c r="J127" s="122"/>
      <c r="K127" s="133">
        <f>SUM(K20:K126)</f>
        <v>0</v>
      </c>
      <c r="L127" s="122"/>
      <c r="M127" s="122"/>
    </row>
    <row r="128" spans="1:16" ht="31.5" thickBot="1" x14ac:dyDescent="0.35">
      <c r="A128" s="122"/>
      <c r="B128" s="113"/>
      <c r="C128" s="114" t="s">
        <v>208</v>
      </c>
      <c r="E128" s="157">
        <f>E17-E127</f>
        <v>0</v>
      </c>
      <c r="F128" s="157">
        <f>F17-F127</f>
        <v>0</v>
      </c>
      <c r="H128" s="158" t="s">
        <v>209</v>
      </c>
      <c r="I128" s="159">
        <f>D15</f>
        <v>0</v>
      </c>
      <c r="J128" s="157">
        <f>ROUND(I127-I128,2)</f>
        <v>0</v>
      </c>
      <c r="K128" s="160" t="s">
        <v>210</v>
      </c>
    </row>
    <row r="129" spans="1:16" ht="13" thickTop="1" x14ac:dyDescent="0.25">
      <c r="A129" s="122"/>
      <c r="B129" s="113"/>
      <c r="C129" s="113"/>
      <c r="E129" s="100"/>
      <c r="F129" s="100"/>
      <c r="G129" s="100"/>
      <c r="H129" s="161"/>
    </row>
    <row r="130" spans="1:16" ht="20.25" customHeight="1" x14ac:dyDescent="0.4">
      <c r="A130" s="120" t="s">
        <v>211</v>
      </c>
      <c r="B130" s="113"/>
      <c r="C130" s="113"/>
      <c r="E130" s="98"/>
      <c r="F130" s="98"/>
      <c r="G130" s="98"/>
      <c r="H130" s="98"/>
      <c r="I130" s="97"/>
    </row>
    <row r="131" spans="1:16" ht="57.75" customHeight="1" thickBot="1" x14ac:dyDescent="0.35">
      <c r="A131" s="212" t="s">
        <v>212</v>
      </c>
      <c r="B131" s="213" t="s">
        <v>213</v>
      </c>
      <c r="C131" s="126"/>
      <c r="D131" s="214"/>
      <c r="E131" s="215" t="s">
        <v>268</v>
      </c>
      <c r="F131" s="126"/>
      <c r="G131" s="126" t="s">
        <v>214</v>
      </c>
      <c r="J131" s="126" t="s">
        <v>205</v>
      </c>
      <c r="K131" s="126"/>
      <c r="L131" s="126" t="s">
        <v>206</v>
      </c>
      <c r="M131" s="126"/>
      <c r="N131" s="126" t="s">
        <v>237</v>
      </c>
      <c r="O131" s="126"/>
      <c r="P131" s="126" t="s">
        <v>238</v>
      </c>
    </row>
    <row r="132" spans="1:16" ht="13" x14ac:dyDescent="0.3">
      <c r="A132" s="162"/>
      <c r="B132" s="129"/>
      <c r="C132" s="129"/>
      <c r="D132" s="138"/>
      <c r="E132" s="216"/>
      <c r="F132" s="129"/>
      <c r="G132" s="132"/>
      <c r="J132" s="134"/>
      <c r="K132" s="133">
        <f>IF(OR(J132="cleared",J132="unreconciled"),0,SUM(E132:H132))</f>
        <v>0</v>
      </c>
      <c r="L132" s="135"/>
      <c r="M132" s="204"/>
      <c r="N132" s="205"/>
      <c r="P132" s="205"/>
    </row>
    <row r="133" spans="1:16" ht="13" x14ac:dyDescent="0.3">
      <c r="A133" s="163"/>
      <c r="B133" s="138"/>
      <c r="C133" s="138"/>
      <c r="D133" s="138"/>
      <c r="E133" s="207"/>
      <c r="F133" s="138"/>
      <c r="G133" s="141"/>
      <c r="J133" s="142"/>
      <c r="K133" s="133">
        <f t="shared" ref="K133:K196" si="6">IF(OR(J133="cleared",J133="unreconciled"),0,SUM(E133:H133))</f>
        <v>0</v>
      </c>
      <c r="L133" s="143"/>
      <c r="M133" s="204"/>
      <c r="N133" s="209"/>
      <c r="P133" s="209"/>
    </row>
    <row r="134" spans="1:16" ht="13" x14ac:dyDescent="0.3">
      <c r="A134" s="136"/>
      <c r="B134" s="137"/>
      <c r="C134" s="137"/>
      <c r="D134" s="137"/>
      <c r="E134" s="207"/>
      <c r="F134" s="138"/>
      <c r="G134" s="141"/>
      <c r="H134" s="97"/>
      <c r="J134" s="142"/>
      <c r="K134" s="133">
        <f t="shared" si="6"/>
        <v>0</v>
      </c>
      <c r="L134" s="164"/>
      <c r="M134" s="217"/>
      <c r="N134" s="209"/>
      <c r="P134" s="209"/>
    </row>
    <row r="135" spans="1:16" ht="13" x14ac:dyDescent="0.3">
      <c r="A135" s="136"/>
      <c r="B135" s="137"/>
      <c r="C135" s="137"/>
      <c r="D135" s="137"/>
      <c r="E135" s="207"/>
      <c r="F135" s="138"/>
      <c r="G135" s="141"/>
      <c r="H135" s="97"/>
      <c r="J135" s="142"/>
      <c r="K135" s="133">
        <f t="shared" si="6"/>
        <v>0</v>
      </c>
      <c r="L135" s="164"/>
      <c r="M135" s="217"/>
      <c r="N135" s="209"/>
      <c r="P135" s="209"/>
    </row>
    <row r="136" spans="1:16" ht="13" x14ac:dyDescent="0.3">
      <c r="A136" s="136"/>
      <c r="B136" s="137"/>
      <c r="C136" s="137"/>
      <c r="D136" s="137"/>
      <c r="E136" s="207"/>
      <c r="F136" s="138"/>
      <c r="G136" s="141"/>
      <c r="H136" s="97"/>
      <c r="J136" s="142"/>
      <c r="K136" s="133">
        <f t="shared" si="6"/>
        <v>0</v>
      </c>
      <c r="L136" s="164"/>
      <c r="M136" s="217"/>
      <c r="N136" s="209"/>
      <c r="P136" s="209"/>
    </row>
    <row r="137" spans="1:16" ht="12.75" hidden="1" customHeight="1" x14ac:dyDescent="0.3">
      <c r="A137" s="136"/>
      <c r="B137" s="137"/>
      <c r="C137" s="137"/>
      <c r="D137" s="137"/>
      <c r="E137" s="207"/>
      <c r="F137" s="138"/>
      <c r="G137" s="141"/>
      <c r="H137" s="97"/>
      <c r="J137" s="142"/>
      <c r="K137" s="133">
        <f t="shared" si="6"/>
        <v>0</v>
      </c>
      <c r="L137" s="164"/>
      <c r="M137" s="217"/>
      <c r="N137" s="209"/>
      <c r="P137" s="209"/>
    </row>
    <row r="138" spans="1:16" ht="12.75" hidden="1" customHeight="1" x14ac:dyDescent="0.3">
      <c r="A138" s="136"/>
      <c r="B138" s="137"/>
      <c r="C138" s="137"/>
      <c r="D138" s="137"/>
      <c r="E138" s="207"/>
      <c r="F138" s="138"/>
      <c r="G138" s="141"/>
      <c r="H138" s="97"/>
      <c r="J138" s="142"/>
      <c r="K138" s="133">
        <f t="shared" si="6"/>
        <v>0</v>
      </c>
      <c r="L138" s="164"/>
      <c r="M138" s="217"/>
      <c r="N138" s="209"/>
      <c r="P138" s="209"/>
    </row>
    <row r="139" spans="1:16" ht="12.75" hidden="1" customHeight="1" x14ac:dyDescent="0.3">
      <c r="A139" s="136"/>
      <c r="B139" s="137"/>
      <c r="C139" s="137"/>
      <c r="D139" s="137"/>
      <c r="E139" s="207"/>
      <c r="F139" s="138"/>
      <c r="G139" s="141"/>
      <c r="H139" s="97"/>
      <c r="J139" s="142"/>
      <c r="K139" s="133">
        <f t="shared" si="6"/>
        <v>0</v>
      </c>
      <c r="L139" s="164"/>
      <c r="M139" s="217"/>
      <c r="N139" s="209"/>
      <c r="P139" s="209"/>
    </row>
    <row r="140" spans="1:16" ht="12.75" hidden="1" customHeight="1" x14ac:dyDescent="0.3">
      <c r="A140" s="136"/>
      <c r="B140" s="137"/>
      <c r="C140" s="137"/>
      <c r="D140" s="137"/>
      <c r="E140" s="207"/>
      <c r="F140" s="138"/>
      <c r="G140" s="141"/>
      <c r="H140" s="97"/>
      <c r="J140" s="142"/>
      <c r="K140" s="133">
        <f t="shared" si="6"/>
        <v>0</v>
      </c>
      <c r="L140" s="164"/>
      <c r="M140" s="217"/>
      <c r="N140" s="209"/>
      <c r="P140" s="209"/>
    </row>
    <row r="141" spans="1:16" ht="12.75" hidden="1" customHeight="1" x14ac:dyDescent="0.3">
      <c r="A141" s="136"/>
      <c r="B141" s="137"/>
      <c r="C141" s="137"/>
      <c r="D141" s="137"/>
      <c r="E141" s="207"/>
      <c r="F141" s="138"/>
      <c r="G141" s="141"/>
      <c r="H141" s="97"/>
      <c r="J141" s="142"/>
      <c r="K141" s="133">
        <f t="shared" si="6"/>
        <v>0</v>
      </c>
      <c r="L141" s="164"/>
      <c r="M141" s="217"/>
      <c r="N141" s="209"/>
      <c r="P141" s="209"/>
    </row>
    <row r="142" spans="1:16" ht="12.75" hidden="1" customHeight="1" x14ac:dyDescent="0.3">
      <c r="A142" s="136"/>
      <c r="B142" s="137"/>
      <c r="C142" s="137"/>
      <c r="D142" s="137"/>
      <c r="E142" s="207"/>
      <c r="F142" s="138"/>
      <c r="G142" s="141"/>
      <c r="H142" s="97"/>
      <c r="J142" s="142"/>
      <c r="K142" s="133">
        <f t="shared" si="6"/>
        <v>0</v>
      </c>
      <c r="L142" s="164"/>
      <c r="M142" s="217"/>
      <c r="N142" s="209"/>
      <c r="P142" s="209"/>
    </row>
    <row r="143" spans="1:16" ht="12.75" hidden="1" customHeight="1" x14ac:dyDescent="0.3">
      <c r="A143" s="136"/>
      <c r="B143" s="137"/>
      <c r="C143" s="137"/>
      <c r="D143" s="137"/>
      <c r="E143" s="207"/>
      <c r="F143" s="138"/>
      <c r="G143" s="141"/>
      <c r="H143" s="97"/>
      <c r="J143" s="142"/>
      <c r="K143" s="133">
        <f t="shared" si="6"/>
        <v>0</v>
      </c>
      <c r="L143" s="164"/>
      <c r="M143" s="217"/>
      <c r="N143" s="209"/>
      <c r="P143" s="209"/>
    </row>
    <row r="144" spans="1:16" ht="12.75" hidden="1" customHeight="1" x14ac:dyDescent="0.3">
      <c r="A144" s="136"/>
      <c r="B144" s="137"/>
      <c r="C144" s="137"/>
      <c r="D144" s="137"/>
      <c r="E144" s="207"/>
      <c r="F144" s="138"/>
      <c r="G144" s="141"/>
      <c r="H144" s="97"/>
      <c r="J144" s="142"/>
      <c r="K144" s="133">
        <f t="shared" si="6"/>
        <v>0</v>
      </c>
      <c r="L144" s="164"/>
      <c r="M144" s="217"/>
      <c r="N144" s="209"/>
      <c r="P144" s="209"/>
    </row>
    <row r="145" spans="1:16" ht="12.75" hidden="1" customHeight="1" x14ac:dyDescent="0.3">
      <c r="A145" s="136"/>
      <c r="B145" s="137"/>
      <c r="C145" s="137"/>
      <c r="D145" s="137"/>
      <c r="E145" s="207"/>
      <c r="F145" s="138"/>
      <c r="G145" s="141"/>
      <c r="H145" s="97"/>
      <c r="J145" s="142"/>
      <c r="K145" s="133">
        <f t="shared" si="6"/>
        <v>0</v>
      </c>
      <c r="L145" s="164"/>
      <c r="M145" s="217"/>
      <c r="N145" s="209"/>
      <c r="P145" s="209"/>
    </row>
    <row r="146" spans="1:16" ht="12.75" hidden="1" customHeight="1" x14ac:dyDescent="0.3">
      <c r="A146" s="136"/>
      <c r="B146" s="137"/>
      <c r="C146" s="137"/>
      <c r="D146" s="137"/>
      <c r="E146" s="207"/>
      <c r="F146" s="138"/>
      <c r="G146" s="141"/>
      <c r="H146" s="97"/>
      <c r="J146" s="142"/>
      <c r="K146" s="133">
        <f t="shared" si="6"/>
        <v>0</v>
      </c>
      <c r="L146" s="164"/>
      <c r="M146" s="217"/>
      <c r="N146" s="209"/>
      <c r="P146" s="209"/>
    </row>
    <row r="147" spans="1:16" ht="12.75" hidden="1" customHeight="1" x14ac:dyDescent="0.3">
      <c r="A147" s="136"/>
      <c r="B147" s="137"/>
      <c r="C147" s="137"/>
      <c r="D147" s="137"/>
      <c r="E147" s="207"/>
      <c r="F147" s="138"/>
      <c r="G147" s="141"/>
      <c r="H147" s="97"/>
      <c r="J147" s="142"/>
      <c r="K147" s="133">
        <f t="shared" si="6"/>
        <v>0</v>
      </c>
      <c r="L147" s="164"/>
      <c r="M147" s="217"/>
      <c r="N147" s="209"/>
      <c r="P147" s="209"/>
    </row>
    <row r="148" spans="1:16" ht="12.75" hidden="1" customHeight="1" x14ac:dyDescent="0.3">
      <c r="A148" s="136"/>
      <c r="B148" s="137"/>
      <c r="C148" s="137"/>
      <c r="D148" s="137"/>
      <c r="E148" s="207"/>
      <c r="F148" s="138"/>
      <c r="G148" s="141"/>
      <c r="H148" s="97"/>
      <c r="J148" s="142"/>
      <c r="K148" s="133">
        <f t="shared" si="6"/>
        <v>0</v>
      </c>
      <c r="L148" s="164"/>
      <c r="M148" s="217"/>
      <c r="N148" s="209"/>
      <c r="P148" s="209"/>
    </row>
    <row r="149" spans="1:16" ht="12.75" hidden="1" customHeight="1" x14ac:dyDescent="0.3">
      <c r="A149" s="136"/>
      <c r="B149" s="137"/>
      <c r="C149" s="137"/>
      <c r="D149" s="137"/>
      <c r="E149" s="207"/>
      <c r="F149" s="138"/>
      <c r="G149" s="141"/>
      <c r="H149" s="97"/>
      <c r="J149" s="142"/>
      <c r="K149" s="133">
        <f t="shared" si="6"/>
        <v>0</v>
      </c>
      <c r="L149" s="164"/>
      <c r="M149" s="217"/>
      <c r="N149" s="209"/>
      <c r="P149" s="209"/>
    </row>
    <row r="150" spans="1:16" ht="12.75" hidden="1" customHeight="1" x14ac:dyDescent="0.3">
      <c r="A150" s="136"/>
      <c r="B150" s="137"/>
      <c r="C150" s="137"/>
      <c r="D150" s="137"/>
      <c r="E150" s="207"/>
      <c r="F150" s="138"/>
      <c r="G150" s="141"/>
      <c r="H150" s="97"/>
      <c r="J150" s="142"/>
      <c r="K150" s="133">
        <f t="shared" si="6"/>
        <v>0</v>
      </c>
      <c r="L150" s="164"/>
      <c r="M150" s="217"/>
      <c r="N150" s="209"/>
      <c r="P150" s="209"/>
    </row>
    <row r="151" spans="1:16" ht="12.75" hidden="1" customHeight="1" x14ac:dyDescent="0.3">
      <c r="A151" s="136"/>
      <c r="B151" s="137"/>
      <c r="C151" s="137"/>
      <c r="D151" s="137"/>
      <c r="E151" s="207"/>
      <c r="F151" s="138"/>
      <c r="G151" s="141"/>
      <c r="H151" s="97"/>
      <c r="J151" s="142"/>
      <c r="K151" s="133">
        <f t="shared" si="6"/>
        <v>0</v>
      </c>
      <c r="L151" s="164"/>
      <c r="M151" s="217"/>
      <c r="N151" s="209"/>
      <c r="P151" s="209"/>
    </row>
    <row r="152" spans="1:16" ht="12.75" hidden="1" customHeight="1" x14ac:dyDescent="0.3">
      <c r="A152" s="136"/>
      <c r="B152" s="137"/>
      <c r="C152" s="137"/>
      <c r="D152" s="137"/>
      <c r="E152" s="207"/>
      <c r="F152" s="138"/>
      <c r="G152" s="141"/>
      <c r="H152" s="97"/>
      <c r="J152" s="142"/>
      <c r="K152" s="133">
        <f t="shared" si="6"/>
        <v>0</v>
      </c>
      <c r="L152" s="164"/>
      <c r="M152" s="217"/>
      <c r="N152" s="209"/>
      <c r="P152" s="209"/>
    </row>
    <row r="153" spans="1:16" ht="12.75" hidden="1" customHeight="1" x14ac:dyDescent="0.3">
      <c r="A153" s="136"/>
      <c r="B153" s="137"/>
      <c r="C153" s="137"/>
      <c r="D153" s="137"/>
      <c r="E153" s="207"/>
      <c r="F153" s="138"/>
      <c r="G153" s="141"/>
      <c r="H153" s="97"/>
      <c r="J153" s="142"/>
      <c r="K153" s="133">
        <f t="shared" si="6"/>
        <v>0</v>
      </c>
      <c r="L153" s="164"/>
      <c r="M153" s="217"/>
      <c r="N153" s="209"/>
      <c r="P153" s="209"/>
    </row>
    <row r="154" spans="1:16" ht="12.75" hidden="1" customHeight="1" x14ac:dyDescent="0.3">
      <c r="A154" s="136"/>
      <c r="B154" s="137"/>
      <c r="C154" s="137"/>
      <c r="D154" s="137"/>
      <c r="E154" s="207"/>
      <c r="F154" s="138"/>
      <c r="G154" s="141"/>
      <c r="H154" s="97"/>
      <c r="J154" s="142"/>
      <c r="K154" s="133">
        <f t="shared" si="6"/>
        <v>0</v>
      </c>
      <c r="L154" s="164"/>
      <c r="M154" s="217"/>
      <c r="N154" s="209"/>
      <c r="P154" s="209"/>
    </row>
    <row r="155" spans="1:16" ht="12.75" hidden="1" customHeight="1" x14ac:dyDescent="0.3">
      <c r="A155" s="136"/>
      <c r="B155" s="137"/>
      <c r="C155" s="137"/>
      <c r="D155" s="137"/>
      <c r="E155" s="207"/>
      <c r="F155" s="138"/>
      <c r="G155" s="141"/>
      <c r="H155" s="97"/>
      <c r="J155" s="142"/>
      <c r="K155" s="133">
        <f t="shared" si="6"/>
        <v>0</v>
      </c>
      <c r="L155" s="164"/>
      <c r="M155" s="217"/>
      <c r="N155" s="209"/>
      <c r="P155" s="209"/>
    </row>
    <row r="156" spans="1:16" ht="12.75" hidden="1" customHeight="1" x14ac:dyDescent="0.3">
      <c r="A156" s="136"/>
      <c r="B156" s="137"/>
      <c r="C156" s="137"/>
      <c r="D156" s="137"/>
      <c r="E156" s="207"/>
      <c r="F156" s="138"/>
      <c r="G156" s="141"/>
      <c r="H156" s="97"/>
      <c r="J156" s="142"/>
      <c r="K156" s="133">
        <f t="shared" si="6"/>
        <v>0</v>
      </c>
      <c r="L156" s="164"/>
      <c r="M156" s="217"/>
      <c r="N156" s="209"/>
      <c r="P156" s="209"/>
    </row>
    <row r="157" spans="1:16" ht="12.75" hidden="1" customHeight="1" x14ac:dyDescent="0.3">
      <c r="A157" s="136"/>
      <c r="B157" s="137"/>
      <c r="C157" s="137"/>
      <c r="D157" s="137"/>
      <c r="E157" s="207"/>
      <c r="F157" s="138"/>
      <c r="G157" s="141"/>
      <c r="H157" s="97"/>
      <c r="J157" s="142"/>
      <c r="K157" s="133">
        <f t="shared" si="6"/>
        <v>0</v>
      </c>
      <c r="L157" s="164"/>
      <c r="M157" s="217"/>
      <c r="N157" s="209"/>
      <c r="P157" s="209"/>
    </row>
    <row r="158" spans="1:16" ht="12.75" hidden="1" customHeight="1" x14ac:dyDescent="0.3">
      <c r="A158" s="136"/>
      <c r="B158" s="137"/>
      <c r="C158" s="137"/>
      <c r="D158" s="137"/>
      <c r="E158" s="207"/>
      <c r="F158" s="138"/>
      <c r="G158" s="141"/>
      <c r="H158" s="97"/>
      <c r="J158" s="142"/>
      <c r="K158" s="133">
        <f t="shared" si="6"/>
        <v>0</v>
      </c>
      <c r="L158" s="164"/>
      <c r="M158" s="217"/>
      <c r="N158" s="209"/>
      <c r="P158" s="209"/>
    </row>
    <row r="159" spans="1:16" ht="12.75" hidden="1" customHeight="1" x14ac:dyDescent="0.3">
      <c r="A159" s="136"/>
      <c r="B159" s="137"/>
      <c r="C159" s="137"/>
      <c r="D159" s="137"/>
      <c r="E159" s="207"/>
      <c r="F159" s="138"/>
      <c r="G159" s="141"/>
      <c r="H159" s="97"/>
      <c r="J159" s="142"/>
      <c r="K159" s="133">
        <f t="shared" si="6"/>
        <v>0</v>
      </c>
      <c r="L159" s="164"/>
      <c r="M159" s="217"/>
      <c r="N159" s="209"/>
      <c r="P159" s="209"/>
    </row>
    <row r="160" spans="1:16" ht="12.75" hidden="1" customHeight="1" x14ac:dyDescent="0.3">
      <c r="A160" s="136"/>
      <c r="B160" s="137"/>
      <c r="C160" s="137"/>
      <c r="D160" s="137"/>
      <c r="E160" s="207"/>
      <c r="F160" s="138"/>
      <c r="G160" s="141"/>
      <c r="H160" s="97"/>
      <c r="J160" s="142"/>
      <c r="K160" s="133">
        <f t="shared" si="6"/>
        <v>0</v>
      </c>
      <c r="L160" s="164"/>
      <c r="M160" s="217"/>
      <c r="N160" s="209"/>
      <c r="P160" s="209"/>
    </row>
    <row r="161" spans="1:16" ht="12.75" hidden="1" customHeight="1" x14ac:dyDescent="0.3">
      <c r="A161" s="136"/>
      <c r="B161" s="137"/>
      <c r="C161" s="137"/>
      <c r="D161" s="137"/>
      <c r="E161" s="207"/>
      <c r="F161" s="138"/>
      <c r="G161" s="141"/>
      <c r="H161" s="97"/>
      <c r="J161" s="142"/>
      <c r="K161" s="133">
        <f t="shared" si="6"/>
        <v>0</v>
      </c>
      <c r="L161" s="164"/>
      <c r="M161" s="217"/>
      <c r="N161" s="209"/>
      <c r="P161" s="209"/>
    </row>
    <row r="162" spans="1:16" ht="12.75" hidden="1" customHeight="1" x14ac:dyDescent="0.3">
      <c r="A162" s="136"/>
      <c r="B162" s="137"/>
      <c r="C162" s="137"/>
      <c r="D162" s="137"/>
      <c r="E162" s="207"/>
      <c r="F162" s="138"/>
      <c r="G162" s="141"/>
      <c r="H162" s="97"/>
      <c r="J162" s="142"/>
      <c r="K162" s="133">
        <f t="shared" si="6"/>
        <v>0</v>
      </c>
      <c r="L162" s="164"/>
      <c r="M162" s="217"/>
      <c r="N162" s="209"/>
      <c r="P162" s="209"/>
    </row>
    <row r="163" spans="1:16" ht="12.75" hidden="1" customHeight="1" x14ac:dyDescent="0.3">
      <c r="A163" s="136"/>
      <c r="B163" s="137"/>
      <c r="C163" s="137"/>
      <c r="D163" s="137"/>
      <c r="E163" s="207"/>
      <c r="F163" s="138"/>
      <c r="G163" s="141"/>
      <c r="H163" s="97"/>
      <c r="J163" s="142"/>
      <c r="K163" s="133">
        <f t="shared" si="6"/>
        <v>0</v>
      </c>
      <c r="L163" s="164"/>
      <c r="M163" s="217"/>
      <c r="N163" s="209"/>
      <c r="P163" s="209"/>
    </row>
    <row r="164" spans="1:16" ht="12.75" hidden="1" customHeight="1" x14ac:dyDescent="0.3">
      <c r="A164" s="136"/>
      <c r="B164" s="137"/>
      <c r="C164" s="137"/>
      <c r="D164" s="137"/>
      <c r="E164" s="207"/>
      <c r="F164" s="138"/>
      <c r="G164" s="141"/>
      <c r="H164" s="97"/>
      <c r="J164" s="142"/>
      <c r="K164" s="133">
        <f t="shared" si="6"/>
        <v>0</v>
      </c>
      <c r="L164" s="164"/>
      <c r="M164" s="217"/>
      <c r="N164" s="209"/>
      <c r="P164" s="209"/>
    </row>
    <row r="165" spans="1:16" ht="12.75" hidden="1" customHeight="1" x14ac:dyDescent="0.3">
      <c r="A165" s="136"/>
      <c r="B165" s="137"/>
      <c r="C165" s="137"/>
      <c r="D165" s="137"/>
      <c r="E165" s="207"/>
      <c r="F165" s="138"/>
      <c r="G165" s="141"/>
      <c r="H165" s="97"/>
      <c r="J165" s="142"/>
      <c r="K165" s="133">
        <f t="shared" si="6"/>
        <v>0</v>
      </c>
      <c r="L165" s="164"/>
      <c r="M165" s="217"/>
      <c r="N165" s="209"/>
      <c r="P165" s="209"/>
    </row>
    <row r="166" spans="1:16" ht="12.75" hidden="1" customHeight="1" x14ac:dyDescent="0.3">
      <c r="A166" s="136"/>
      <c r="B166" s="137"/>
      <c r="C166" s="137"/>
      <c r="D166" s="137"/>
      <c r="E166" s="207"/>
      <c r="F166" s="138"/>
      <c r="G166" s="141"/>
      <c r="H166" s="97"/>
      <c r="J166" s="142"/>
      <c r="K166" s="133">
        <f t="shared" si="6"/>
        <v>0</v>
      </c>
      <c r="L166" s="164"/>
      <c r="M166" s="217"/>
      <c r="N166" s="209"/>
      <c r="P166" s="209"/>
    </row>
    <row r="167" spans="1:16" ht="12.75" hidden="1" customHeight="1" x14ac:dyDescent="0.3">
      <c r="A167" s="136"/>
      <c r="B167" s="137"/>
      <c r="C167" s="137"/>
      <c r="D167" s="137"/>
      <c r="E167" s="207"/>
      <c r="F167" s="138"/>
      <c r="G167" s="141"/>
      <c r="H167" s="97"/>
      <c r="J167" s="142"/>
      <c r="K167" s="133">
        <f t="shared" si="6"/>
        <v>0</v>
      </c>
      <c r="L167" s="164"/>
      <c r="M167" s="217"/>
      <c r="N167" s="209"/>
      <c r="P167" s="209"/>
    </row>
    <row r="168" spans="1:16" ht="12.75" hidden="1" customHeight="1" x14ac:dyDescent="0.3">
      <c r="A168" s="136"/>
      <c r="B168" s="137"/>
      <c r="C168" s="137"/>
      <c r="D168" s="137"/>
      <c r="E168" s="207"/>
      <c r="F168" s="138"/>
      <c r="G168" s="141"/>
      <c r="H168" s="97"/>
      <c r="J168" s="142"/>
      <c r="K168" s="133">
        <f t="shared" si="6"/>
        <v>0</v>
      </c>
      <c r="L168" s="164"/>
      <c r="M168" s="217"/>
      <c r="N168" s="209"/>
      <c r="P168" s="209"/>
    </row>
    <row r="169" spans="1:16" ht="12.75" hidden="1" customHeight="1" x14ac:dyDescent="0.3">
      <c r="A169" s="136"/>
      <c r="B169" s="137"/>
      <c r="C169" s="137"/>
      <c r="D169" s="137"/>
      <c r="E169" s="207"/>
      <c r="F169" s="138"/>
      <c r="G169" s="141"/>
      <c r="H169" s="97"/>
      <c r="J169" s="142"/>
      <c r="K169" s="133">
        <f t="shared" si="6"/>
        <v>0</v>
      </c>
      <c r="L169" s="164"/>
      <c r="M169" s="217"/>
      <c r="N169" s="209"/>
      <c r="P169" s="209"/>
    </row>
    <row r="170" spans="1:16" ht="12.75" hidden="1" customHeight="1" x14ac:dyDescent="0.3">
      <c r="A170" s="136"/>
      <c r="B170" s="137"/>
      <c r="C170" s="137"/>
      <c r="D170" s="137"/>
      <c r="E170" s="207"/>
      <c r="F170" s="138"/>
      <c r="G170" s="141"/>
      <c r="H170" s="97"/>
      <c r="J170" s="142"/>
      <c r="K170" s="133">
        <f t="shared" si="6"/>
        <v>0</v>
      </c>
      <c r="L170" s="164"/>
      <c r="M170" s="217"/>
      <c r="N170" s="209"/>
      <c r="P170" s="209"/>
    </row>
    <row r="171" spans="1:16" ht="12.75" hidden="1" customHeight="1" x14ac:dyDescent="0.3">
      <c r="A171" s="136"/>
      <c r="B171" s="137"/>
      <c r="C171" s="137"/>
      <c r="D171" s="137"/>
      <c r="E171" s="207"/>
      <c r="F171" s="138"/>
      <c r="G171" s="141"/>
      <c r="H171" s="97"/>
      <c r="J171" s="142"/>
      <c r="K171" s="133">
        <f t="shared" si="6"/>
        <v>0</v>
      </c>
      <c r="L171" s="164"/>
      <c r="M171" s="217"/>
      <c r="N171" s="209"/>
      <c r="P171" s="209"/>
    </row>
    <row r="172" spans="1:16" ht="12.75" hidden="1" customHeight="1" x14ac:dyDescent="0.3">
      <c r="A172" s="136"/>
      <c r="B172" s="137"/>
      <c r="C172" s="137"/>
      <c r="D172" s="137"/>
      <c r="E172" s="207"/>
      <c r="F172" s="138"/>
      <c r="G172" s="141"/>
      <c r="H172" s="97"/>
      <c r="J172" s="142"/>
      <c r="K172" s="133">
        <f t="shared" si="6"/>
        <v>0</v>
      </c>
      <c r="L172" s="164"/>
      <c r="M172" s="217"/>
      <c r="N172" s="209"/>
      <c r="P172" s="209"/>
    </row>
    <row r="173" spans="1:16" ht="12.75" hidden="1" customHeight="1" x14ac:dyDescent="0.3">
      <c r="A173" s="136"/>
      <c r="B173" s="137"/>
      <c r="C173" s="137"/>
      <c r="D173" s="137"/>
      <c r="E173" s="207"/>
      <c r="F173" s="138"/>
      <c r="G173" s="141"/>
      <c r="H173" s="97"/>
      <c r="J173" s="142"/>
      <c r="K173" s="133">
        <f t="shared" si="6"/>
        <v>0</v>
      </c>
      <c r="L173" s="164"/>
      <c r="M173" s="217"/>
      <c r="N173" s="209"/>
      <c r="P173" s="209"/>
    </row>
    <row r="174" spans="1:16" ht="12.75" hidden="1" customHeight="1" x14ac:dyDescent="0.3">
      <c r="A174" s="136"/>
      <c r="B174" s="137"/>
      <c r="C174" s="137"/>
      <c r="D174" s="137"/>
      <c r="E174" s="207"/>
      <c r="F174" s="138"/>
      <c r="G174" s="141"/>
      <c r="H174" s="97"/>
      <c r="J174" s="142"/>
      <c r="K174" s="133">
        <f t="shared" si="6"/>
        <v>0</v>
      </c>
      <c r="L174" s="164"/>
      <c r="M174" s="217"/>
      <c r="N174" s="209"/>
      <c r="P174" s="209"/>
    </row>
    <row r="175" spans="1:16" ht="12.75" hidden="1" customHeight="1" x14ac:dyDescent="0.3">
      <c r="A175" s="136"/>
      <c r="B175" s="137"/>
      <c r="C175" s="137"/>
      <c r="D175" s="137"/>
      <c r="E175" s="207"/>
      <c r="F175" s="138"/>
      <c r="G175" s="141"/>
      <c r="H175" s="97"/>
      <c r="J175" s="142"/>
      <c r="K175" s="133">
        <f t="shared" si="6"/>
        <v>0</v>
      </c>
      <c r="L175" s="164"/>
      <c r="M175" s="217"/>
      <c r="N175" s="209"/>
      <c r="P175" s="209"/>
    </row>
    <row r="176" spans="1:16" ht="12.75" hidden="1" customHeight="1" x14ac:dyDescent="0.3">
      <c r="A176" s="136"/>
      <c r="B176" s="137"/>
      <c r="C176" s="137"/>
      <c r="D176" s="137"/>
      <c r="E176" s="207"/>
      <c r="F176" s="138"/>
      <c r="G176" s="141"/>
      <c r="H176" s="97"/>
      <c r="J176" s="142"/>
      <c r="K176" s="133">
        <f t="shared" si="6"/>
        <v>0</v>
      </c>
      <c r="L176" s="164"/>
      <c r="M176" s="217"/>
      <c r="N176" s="209"/>
      <c r="P176" s="209"/>
    </row>
    <row r="177" spans="1:16" ht="12.75" hidden="1" customHeight="1" x14ac:dyDescent="0.3">
      <c r="A177" s="136"/>
      <c r="B177" s="137"/>
      <c r="C177" s="137"/>
      <c r="D177" s="137"/>
      <c r="E177" s="207"/>
      <c r="F177" s="138"/>
      <c r="G177" s="141"/>
      <c r="H177" s="97"/>
      <c r="J177" s="142"/>
      <c r="K177" s="133">
        <f t="shared" si="6"/>
        <v>0</v>
      </c>
      <c r="L177" s="164"/>
      <c r="M177" s="217"/>
      <c r="N177" s="209"/>
      <c r="P177" s="209"/>
    </row>
    <row r="178" spans="1:16" ht="12.75" hidden="1" customHeight="1" x14ac:dyDescent="0.3">
      <c r="A178" s="136"/>
      <c r="B178" s="137"/>
      <c r="C178" s="137"/>
      <c r="D178" s="137"/>
      <c r="E178" s="207"/>
      <c r="F178" s="138"/>
      <c r="G178" s="141"/>
      <c r="H178" s="97"/>
      <c r="J178" s="142"/>
      <c r="K178" s="133">
        <f t="shared" si="6"/>
        <v>0</v>
      </c>
      <c r="L178" s="164"/>
      <c r="M178" s="217"/>
      <c r="N178" s="209"/>
      <c r="P178" s="209"/>
    </row>
    <row r="179" spans="1:16" ht="12.75" hidden="1" customHeight="1" x14ac:dyDescent="0.3">
      <c r="A179" s="136"/>
      <c r="B179" s="137"/>
      <c r="C179" s="137"/>
      <c r="D179" s="137"/>
      <c r="E179" s="207"/>
      <c r="F179" s="138"/>
      <c r="G179" s="141"/>
      <c r="H179" s="97"/>
      <c r="J179" s="142"/>
      <c r="K179" s="133">
        <f t="shared" si="6"/>
        <v>0</v>
      </c>
      <c r="L179" s="164"/>
      <c r="M179" s="217"/>
      <c r="N179" s="209"/>
      <c r="P179" s="209"/>
    </row>
    <row r="180" spans="1:16" ht="12.75" hidden="1" customHeight="1" x14ac:dyDescent="0.3">
      <c r="A180" s="136"/>
      <c r="B180" s="137"/>
      <c r="C180" s="137"/>
      <c r="D180" s="137"/>
      <c r="E180" s="207"/>
      <c r="F180" s="138"/>
      <c r="G180" s="141"/>
      <c r="H180" s="97"/>
      <c r="J180" s="142"/>
      <c r="K180" s="133">
        <f t="shared" si="6"/>
        <v>0</v>
      </c>
      <c r="L180" s="164"/>
      <c r="M180" s="217"/>
      <c r="N180" s="209"/>
      <c r="P180" s="209"/>
    </row>
    <row r="181" spans="1:16" ht="12.75" hidden="1" customHeight="1" x14ac:dyDescent="0.3">
      <c r="A181" s="136"/>
      <c r="B181" s="137"/>
      <c r="C181" s="137"/>
      <c r="D181" s="137"/>
      <c r="E181" s="207"/>
      <c r="F181" s="138"/>
      <c r="G181" s="141"/>
      <c r="H181" s="97"/>
      <c r="J181" s="142"/>
      <c r="K181" s="133">
        <f t="shared" si="6"/>
        <v>0</v>
      </c>
      <c r="L181" s="164"/>
      <c r="M181" s="217"/>
      <c r="N181" s="209"/>
      <c r="P181" s="209"/>
    </row>
    <row r="182" spans="1:16" ht="12.75" hidden="1" customHeight="1" x14ac:dyDescent="0.3">
      <c r="A182" s="136"/>
      <c r="B182" s="137"/>
      <c r="C182" s="137"/>
      <c r="D182" s="137"/>
      <c r="E182" s="207"/>
      <c r="F182" s="138"/>
      <c r="G182" s="141"/>
      <c r="H182" s="97"/>
      <c r="J182" s="142"/>
      <c r="K182" s="133">
        <f t="shared" si="6"/>
        <v>0</v>
      </c>
      <c r="L182" s="164"/>
      <c r="M182" s="217"/>
      <c r="N182" s="209"/>
      <c r="P182" s="209"/>
    </row>
    <row r="183" spans="1:16" ht="12.75" hidden="1" customHeight="1" x14ac:dyDescent="0.3">
      <c r="A183" s="136"/>
      <c r="B183" s="137"/>
      <c r="C183" s="137"/>
      <c r="D183" s="137"/>
      <c r="E183" s="207"/>
      <c r="F183" s="138"/>
      <c r="G183" s="141"/>
      <c r="H183" s="97"/>
      <c r="J183" s="142"/>
      <c r="K183" s="133">
        <f t="shared" si="6"/>
        <v>0</v>
      </c>
      <c r="L183" s="164"/>
      <c r="M183" s="217"/>
      <c r="N183" s="209"/>
      <c r="P183" s="209"/>
    </row>
    <row r="184" spans="1:16" ht="12.75" hidden="1" customHeight="1" x14ac:dyDescent="0.3">
      <c r="A184" s="136"/>
      <c r="B184" s="137"/>
      <c r="C184" s="137"/>
      <c r="D184" s="137"/>
      <c r="E184" s="207"/>
      <c r="F184" s="138"/>
      <c r="G184" s="141"/>
      <c r="H184" s="97"/>
      <c r="J184" s="142"/>
      <c r="K184" s="133">
        <f t="shared" si="6"/>
        <v>0</v>
      </c>
      <c r="L184" s="164"/>
      <c r="M184" s="217"/>
      <c r="N184" s="209"/>
      <c r="P184" s="209"/>
    </row>
    <row r="185" spans="1:16" ht="12.75" hidden="1" customHeight="1" x14ac:dyDescent="0.3">
      <c r="A185" s="136"/>
      <c r="B185" s="137"/>
      <c r="C185" s="137"/>
      <c r="D185" s="137"/>
      <c r="E185" s="207"/>
      <c r="F185" s="138"/>
      <c r="G185" s="141"/>
      <c r="H185" s="97"/>
      <c r="J185" s="142"/>
      <c r="K185" s="133">
        <f t="shared" si="6"/>
        <v>0</v>
      </c>
      <c r="L185" s="164"/>
      <c r="M185" s="217"/>
      <c r="N185" s="209"/>
      <c r="P185" s="209"/>
    </row>
    <row r="186" spans="1:16" ht="12.75" hidden="1" customHeight="1" x14ac:dyDescent="0.3">
      <c r="A186" s="136"/>
      <c r="B186" s="137"/>
      <c r="C186" s="137"/>
      <c r="D186" s="137"/>
      <c r="E186" s="207"/>
      <c r="F186" s="138"/>
      <c r="G186" s="141"/>
      <c r="H186" s="97"/>
      <c r="J186" s="142"/>
      <c r="K186" s="133">
        <f t="shared" si="6"/>
        <v>0</v>
      </c>
      <c r="L186" s="164"/>
      <c r="M186" s="217"/>
      <c r="N186" s="209"/>
      <c r="P186" s="209"/>
    </row>
    <row r="187" spans="1:16" ht="12.75" hidden="1" customHeight="1" x14ac:dyDescent="0.3">
      <c r="A187" s="136"/>
      <c r="B187" s="137"/>
      <c r="C187" s="137"/>
      <c r="D187" s="137"/>
      <c r="E187" s="207"/>
      <c r="F187" s="138"/>
      <c r="G187" s="141"/>
      <c r="H187" s="97"/>
      <c r="J187" s="142"/>
      <c r="K187" s="133">
        <f t="shared" si="6"/>
        <v>0</v>
      </c>
      <c r="L187" s="164"/>
      <c r="M187" s="217"/>
      <c r="N187" s="209"/>
      <c r="P187" s="209"/>
    </row>
    <row r="188" spans="1:16" ht="12.75" hidden="1" customHeight="1" x14ac:dyDescent="0.3">
      <c r="A188" s="136"/>
      <c r="B188" s="137"/>
      <c r="C188" s="137"/>
      <c r="D188" s="137"/>
      <c r="E188" s="207"/>
      <c r="F188" s="138"/>
      <c r="G188" s="141"/>
      <c r="H188" s="97"/>
      <c r="J188" s="142"/>
      <c r="K188" s="133">
        <f t="shared" si="6"/>
        <v>0</v>
      </c>
      <c r="L188" s="164"/>
      <c r="M188" s="217"/>
      <c r="N188" s="209"/>
      <c r="P188" s="209"/>
    </row>
    <row r="189" spans="1:16" ht="12.75" hidden="1" customHeight="1" x14ac:dyDescent="0.3">
      <c r="A189" s="136"/>
      <c r="B189" s="137"/>
      <c r="C189" s="137"/>
      <c r="D189" s="137"/>
      <c r="E189" s="207"/>
      <c r="F189" s="138"/>
      <c r="G189" s="141"/>
      <c r="H189" s="97"/>
      <c r="J189" s="142"/>
      <c r="K189" s="133">
        <f t="shared" si="6"/>
        <v>0</v>
      </c>
      <c r="L189" s="164"/>
      <c r="M189" s="217"/>
      <c r="N189" s="209"/>
      <c r="P189" s="209"/>
    </row>
    <row r="190" spans="1:16" ht="12.75" hidden="1" customHeight="1" x14ac:dyDescent="0.3">
      <c r="A190" s="136"/>
      <c r="B190" s="137"/>
      <c r="C190" s="137"/>
      <c r="D190" s="137"/>
      <c r="E190" s="207"/>
      <c r="F190" s="138"/>
      <c r="G190" s="141"/>
      <c r="H190" s="97"/>
      <c r="J190" s="142"/>
      <c r="K190" s="133">
        <f t="shared" si="6"/>
        <v>0</v>
      </c>
      <c r="L190" s="164"/>
      <c r="M190" s="217"/>
      <c r="N190" s="209"/>
      <c r="P190" s="209"/>
    </row>
    <row r="191" spans="1:16" ht="12.75" hidden="1" customHeight="1" x14ac:dyDescent="0.3">
      <c r="A191" s="136"/>
      <c r="B191" s="137"/>
      <c r="C191" s="137"/>
      <c r="D191" s="137"/>
      <c r="E191" s="207"/>
      <c r="F191" s="138"/>
      <c r="G191" s="141"/>
      <c r="H191" s="97"/>
      <c r="J191" s="142"/>
      <c r="K191" s="133">
        <f t="shared" si="6"/>
        <v>0</v>
      </c>
      <c r="L191" s="164"/>
      <c r="M191" s="217"/>
      <c r="N191" s="209"/>
      <c r="P191" s="209"/>
    </row>
    <row r="192" spans="1:16" ht="12.75" hidden="1" customHeight="1" x14ac:dyDescent="0.3">
      <c r="A192" s="136"/>
      <c r="B192" s="137"/>
      <c r="C192" s="137"/>
      <c r="D192" s="137"/>
      <c r="E192" s="207"/>
      <c r="F192" s="138"/>
      <c r="G192" s="141"/>
      <c r="H192" s="97"/>
      <c r="J192" s="142"/>
      <c r="K192" s="133">
        <f t="shared" si="6"/>
        <v>0</v>
      </c>
      <c r="L192" s="164"/>
      <c r="M192" s="217"/>
      <c r="N192" s="209"/>
      <c r="P192" s="209"/>
    </row>
    <row r="193" spans="1:16" ht="12.75" hidden="1" customHeight="1" x14ac:dyDescent="0.3">
      <c r="A193" s="136"/>
      <c r="B193" s="137"/>
      <c r="C193" s="137"/>
      <c r="D193" s="137"/>
      <c r="E193" s="207"/>
      <c r="F193" s="138"/>
      <c r="G193" s="141"/>
      <c r="H193" s="97"/>
      <c r="J193" s="142"/>
      <c r="K193" s="133">
        <f t="shared" si="6"/>
        <v>0</v>
      </c>
      <c r="L193" s="164"/>
      <c r="M193" s="217"/>
      <c r="N193" s="209"/>
      <c r="P193" s="209"/>
    </row>
    <row r="194" spans="1:16" ht="12.75" hidden="1" customHeight="1" x14ac:dyDescent="0.3">
      <c r="A194" s="136"/>
      <c r="B194" s="137"/>
      <c r="C194" s="137"/>
      <c r="D194" s="137"/>
      <c r="E194" s="207"/>
      <c r="F194" s="138"/>
      <c r="G194" s="141"/>
      <c r="H194" s="97"/>
      <c r="J194" s="142"/>
      <c r="K194" s="133">
        <f t="shared" si="6"/>
        <v>0</v>
      </c>
      <c r="L194" s="164"/>
      <c r="M194" s="217"/>
      <c r="N194" s="209"/>
      <c r="P194" s="209"/>
    </row>
    <row r="195" spans="1:16" ht="12.75" hidden="1" customHeight="1" x14ac:dyDescent="0.3">
      <c r="A195" s="136"/>
      <c r="B195" s="137"/>
      <c r="C195" s="137"/>
      <c r="D195" s="137"/>
      <c r="E195" s="207"/>
      <c r="F195" s="138"/>
      <c r="G195" s="141"/>
      <c r="H195" s="97"/>
      <c r="J195" s="142"/>
      <c r="K195" s="133">
        <f t="shared" si="6"/>
        <v>0</v>
      </c>
      <c r="L195" s="164"/>
      <c r="M195" s="217"/>
      <c r="N195" s="209"/>
      <c r="P195" s="209"/>
    </row>
    <row r="196" spans="1:16" ht="12.75" hidden="1" customHeight="1" x14ac:dyDescent="0.3">
      <c r="A196" s="136"/>
      <c r="B196" s="137"/>
      <c r="C196" s="137"/>
      <c r="D196" s="137"/>
      <c r="E196" s="207"/>
      <c r="F196" s="138"/>
      <c r="G196" s="141"/>
      <c r="H196" s="97"/>
      <c r="J196" s="142"/>
      <c r="K196" s="133">
        <f t="shared" si="6"/>
        <v>0</v>
      </c>
      <c r="L196" s="164"/>
      <c r="M196" s="217"/>
      <c r="N196" s="209"/>
      <c r="P196" s="209"/>
    </row>
    <row r="197" spans="1:16" ht="12.75" hidden="1" customHeight="1" x14ac:dyDescent="0.3">
      <c r="A197" s="136"/>
      <c r="B197" s="137"/>
      <c r="C197" s="137"/>
      <c r="D197" s="137"/>
      <c r="E197" s="207"/>
      <c r="F197" s="138"/>
      <c r="G197" s="141"/>
      <c r="H197" s="97"/>
      <c r="J197" s="142"/>
      <c r="K197" s="133">
        <f t="shared" ref="K197:K205" si="7">IF(OR(J197="cleared",J197="unreconciled"),0,SUM(E197:H197))</f>
        <v>0</v>
      </c>
      <c r="L197" s="164"/>
      <c r="M197" s="217"/>
      <c r="N197" s="209"/>
      <c r="P197" s="209"/>
    </row>
    <row r="198" spans="1:16" ht="12.75" hidden="1" customHeight="1" x14ac:dyDescent="0.3">
      <c r="A198" s="136"/>
      <c r="B198" s="137"/>
      <c r="C198" s="137"/>
      <c r="D198" s="137"/>
      <c r="E198" s="207"/>
      <c r="F198" s="138"/>
      <c r="G198" s="141"/>
      <c r="H198" s="97"/>
      <c r="J198" s="142"/>
      <c r="K198" s="133">
        <f t="shared" si="7"/>
        <v>0</v>
      </c>
      <c r="L198" s="164"/>
      <c r="M198" s="217"/>
      <c r="N198" s="209"/>
      <c r="P198" s="209"/>
    </row>
    <row r="199" spans="1:16" ht="12.75" hidden="1" customHeight="1" x14ac:dyDescent="0.3">
      <c r="A199" s="136"/>
      <c r="B199" s="137"/>
      <c r="C199" s="137"/>
      <c r="D199" s="137"/>
      <c r="E199" s="207"/>
      <c r="F199" s="138"/>
      <c r="G199" s="141"/>
      <c r="H199" s="97"/>
      <c r="J199" s="142"/>
      <c r="K199" s="133">
        <f t="shared" si="7"/>
        <v>0</v>
      </c>
      <c r="L199" s="164"/>
      <c r="M199" s="217"/>
      <c r="N199" s="209"/>
      <c r="P199" s="209"/>
    </row>
    <row r="200" spans="1:16" ht="12.75" hidden="1" customHeight="1" x14ac:dyDescent="0.3">
      <c r="A200" s="136"/>
      <c r="B200" s="137"/>
      <c r="C200" s="137"/>
      <c r="D200" s="137"/>
      <c r="E200" s="207"/>
      <c r="F200" s="138"/>
      <c r="G200" s="141"/>
      <c r="H200" s="97"/>
      <c r="J200" s="142"/>
      <c r="K200" s="133">
        <f t="shared" si="7"/>
        <v>0</v>
      </c>
      <c r="L200" s="164"/>
      <c r="M200" s="217"/>
      <c r="N200" s="209"/>
      <c r="P200" s="209"/>
    </row>
    <row r="201" spans="1:16" ht="12.75" hidden="1" customHeight="1" x14ac:dyDescent="0.3">
      <c r="A201" s="136"/>
      <c r="B201" s="137"/>
      <c r="C201" s="137"/>
      <c r="D201" s="137"/>
      <c r="E201" s="207"/>
      <c r="F201" s="138"/>
      <c r="G201" s="141"/>
      <c r="H201" s="97"/>
      <c r="J201" s="142"/>
      <c r="K201" s="133">
        <f t="shared" si="7"/>
        <v>0</v>
      </c>
      <c r="L201" s="164"/>
      <c r="M201" s="217"/>
      <c r="N201" s="209"/>
      <c r="P201" s="209"/>
    </row>
    <row r="202" spans="1:16" ht="12.75" hidden="1" customHeight="1" x14ac:dyDescent="0.3">
      <c r="A202" s="136"/>
      <c r="B202" s="137"/>
      <c r="C202" s="137"/>
      <c r="D202" s="137"/>
      <c r="E202" s="207"/>
      <c r="F202" s="138"/>
      <c r="G202" s="141"/>
      <c r="H202" s="97"/>
      <c r="J202" s="142"/>
      <c r="K202" s="133">
        <f t="shared" si="7"/>
        <v>0</v>
      </c>
      <c r="L202" s="164"/>
      <c r="M202" s="217"/>
      <c r="N202" s="209"/>
      <c r="P202" s="209"/>
    </row>
    <row r="203" spans="1:16" ht="12.75" hidden="1" customHeight="1" x14ac:dyDescent="0.3">
      <c r="A203" s="136"/>
      <c r="B203" s="137"/>
      <c r="C203" s="137"/>
      <c r="D203" s="137"/>
      <c r="E203" s="207"/>
      <c r="F203" s="138"/>
      <c r="G203" s="141"/>
      <c r="H203" s="97"/>
      <c r="J203" s="142"/>
      <c r="K203" s="133">
        <f t="shared" si="7"/>
        <v>0</v>
      </c>
      <c r="L203" s="164"/>
      <c r="M203" s="217"/>
      <c r="N203" s="209"/>
      <c r="P203" s="209"/>
    </row>
    <row r="204" spans="1:16" ht="12.75" hidden="1" customHeight="1" x14ac:dyDescent="0.3">
      <c r="A204" s="136"/>
      <c r="B204" s="137"/>
      <c r="C204" s="137"/>
      <c r="D204" s="137"/>
      <c r="E204" s="207"/>
      <c r="F204" s="138"/>
      <c r="G204" s="141"/>
      <c r="H204" s="97"/>
      <c r="J204" s="142"/>
      <c r="K204" s="133">
        <f t="shared" si="7"/>
        <v>0</v>
      </c>
      <c r="L204" s="164"/>
      <c r="M204" s="217"/>
      <c r="N204" s="209"/>
      <c r="P204" s="209"/>
    </row>
    <row r="205" spans="1:16" ht="12.75" hidden="1" customHeight="1" x14ac:dyDescent="0.3">
      <c r="A205" s="136"/>
      <c r="B205" s="137"/>
      <c r="C205" s="137"/>
      <c r="D205" s="137"/>
      <c r="E205" s="207"/>
      <c r="F205" s="138"/>
      <c r="G205" s="141"/>
      <c r="H205" s="97"/>
      <c r="J205" s="142"/>
      <c r="K205" s="133">
        <f t="shared" si="7"/>
        <v>0</v>
      </c>
      <c r="L205" s="164"/>
      <c r="M205" s="217"/>
      <c r="N205" s="209"/>
      <c r="P205" s="209"/>
    </row>
    <row r="206" spans="1:16" ht="13.5" thickBot="1" x14ac:dyDescent="0.35">
      <c r="A206" s="145" t="s">
        <v>207</v>
      </c>
      <c r="B206" s="146"/>
      <c r="C206" s="146"/>
      <c r="D206" s="146"/>
      <c r="E206" s="147"/>
      <c r="F206" s="165"/>
      <c r="G206" s="166"/>
      <c r="H206" s="218"/>
      <c r="I206" s="167"/>
      <c r="J206" s="152"/>
      <c r="K206" s="151"/>
      <c r="L206" s="153"/>
      <c r="M206" s="211"/>
    </row>
    <row r="207" spans="1:16" ht="26.5" thickBot="1" x14ac:dyDescent="0.35">
      <c r="A207" s="122"/>
      <c r="B207" s="113"/>
      <c r="C207" s="113"/>
      <c r="E207" s="98"/>
      <c r="F207" s="98"/>
      <c r="G207" s="158" t="s">
        <v>215</v>
      </c>
      <c r="H207" s="168">
        <f>SUM(G132:G206)</f>
        <v>0</v>
      </c>
      <c r="K207" s="169">
        <f>SUM(K132:K206)+K127</f>
        <v>0</v>
      </c>
    </row>
    <row r="208" spans="1:16" ht="39.5" thickTop="1" x14ac:dyDescent="0.3">
      <c r="A208" s="122"/>
      <c r="B208" s="113"/>
      <c r="C208" s="113"/>
      <c r="E208" s="98"/>
      <c r="F208" s="98"/>
      <c r="G208" s="98"/>
      <c r="H208" s="158" t="s">
        <v>216</v>
      </c>
      <c r="I208" s="168">
        <f>H207+I128</f>
        <v>0</v>
      </c>
    </row>
    <row r="209" spans="1:13" ht="31.5" thickBot="1" x14ac:dyDescent="0.35">
      <c r="A209" s="122"/>
      <c r="B209" s="113"/>
      <c r="C209" s="113"/>
      <c r="E209" s="98"/>
      <c r="F209" s="98"/>
      <c r="G209" s="98"/>
      <c r="H209" s="158" t="s">
        <v>217</v>
      </c>
      <c r="I209" s="170">
        <f>H9</f>
        <v>0</v>
      </c>
      <c r="J209" s="157">
        <f>ROUND(I208-I209,2)</f>
        <v>0</v>
      </c>
      <c r="K209" s="160" t="s">
        <v>210</v>
      </c>
    </row>
    <row r="210" spans="1:13" ht="40" thickTop="1" thickBot="1" x14ac:dyDescent="0.35">
      <c r="A210" s="101"/>
      <c r="B210" s="113"/>
      <c r="C210" s="113"/>
      <c r="E210" s="98"/>
      <c r="F210" s="98"/>
      <c r="G210" s="98"/>
      <c r="H210" s="158" t="s">
        <v>218</v>
      </c>
      <c r="I210" s="171">
        <f>H8</f>
        <v>0</v>
      </c>
    </row>
    <row r="211" spans="1:13" ht="31" x14ac:dyDescent="0.3">
      <c r="A211" s="122"/>
      <c r="B211" s="97"/>
      <c r="E211" s="98"/>
      <c r="F211" s="121"/>
      <c r="G211" s="121"/>
      <c r="H211" s="158" t="s">
        <v>219</v>
      </c>
      <c r="I211" s="172">
        <f>SUM(I209:I210)</f>
        <v>0</v>
      </c>
      <c r="J211" s="160" t="s">
        <v>220</v>
      </c>
      <c r="K211" s="173"/>
    </row>
    <row r="212" spans="1:13" ht="39" x14ac:dyDescent="0.3">
      <c r="A212" s="122"/>
      <c r="B212" s="97"/>
      <c r="E212" s="98"/>
      <c r="F212" s="121"/>
      <c r="G212" s="121"/>
      <c r="H212" s="158" t="s">
        <v>221</v>
      </c>
      <c r="I212" s="174">
        <f>K207</f>
        <v>0</v>
      </c>
      <c r="J212" s="175"/>
      <c r="L212" s="98"/>
      <c r="M212" s="98"/>
    </row>
    <row r="213" spans="1:13" ht="40.5" thickBot="1" x14ac:dyDescent="0.45">
      <c r="A213" s="120"/>
      <c r="B213" s="176"/>
      <c r="E213" s="98"/>
      <c r="F213" s="121"/>
      <c r="G213" s="121"/>
      <c r="J213" s="158" t="s">
        <v>222</v>
      </c>
      <c r="K213" s="157">
        <f>I211-I212</f>
        <v>0</v>
      </c>
      <c r="L213" s="160" t="s">
        <v>223</v>
      </c>
      <c r="M213" s="160"/>
    </row>
    <row r="214" spans="1:13" ht="27" customHeight="1" thickTop="1" x14ac:dyDescent="0.3">
      <c r="A214" s="122"/>
      <c r="B214" s="97"/>
      <c r="D214" s="98"/>
      <c r="E214" s="121"/>
      <c r="F214" s="121"/>
      <c r="G214" s="158"/>
      <c r="H214" s="175"/>
      <c r="I214" s="175"/>
      <c r="J214" s="158" t="s">
        <v>219</v>
      </c>
      <c r="K214" s="172">
        <f>K207+K213</f>
        <v>0</v>
      </c>
      <c r="L214" s="98"/>
      <c r="M214" s="98"/>
    </row>
    <row r="215" spans="1:13" ht="13.5" customHeight="1" x14ac:dyDescent="0.3">
      <c r="A215" s="122"/>
      <c r="B215" s="97"/>
      <c r="D215" s="98"/>
      <c r="E215" s="121"/>
      <c r="F215" s="121"/>
      <c r="G215" s="158"/>
      <c r="H215" s="175"/>
      <c r="I215" s="175"/>
      <c r="J215" s="175"/>
      <c r="K215" s="98"/>
      <c r="L215" s="98"/>
      <c r="M215" s="98"/>
    </row>
    <row r="216" spans="1:13" ht="13" x14ac:dyDescent="0.3">
      <c r="A216" s="122"/>
      <c r="B216" s="125"/>
      <c r="C216" s="113"/>
      <c r="D216" s="98"/>
      <c r="E216" s="121"/>
      <c r="F216" s="121"/>
      <c r="G216" s="121"/>
      <c r="H216" s="121"/>
      <c r="I216" s="175"/>
      <c r="J216" s="175"/>
      <c r="K216" s="175"/>
    </row>
    <row r="217" spans="1:13" ht="27.75" customHeight="1" x14ac:dyDescent="0.25">
      <c r="C217" s="177"/>
      <c r="D217" s="177"/>
      <c r="E217" s="121"/>
      <c r="F217" s="121"/>
      <c r="G217" s="121"/>
      <c r="H217" s="175"/>
      <c r="I217" s="175"/>
      <c r="J217" s="175"/>
      <c r="K217" s="175"/>
    </row>
    <row r="218" spans="1:13" ht="27.75" customHeight="1" x14ac:dyDescent="0.25">
      <c r="C218" s="179"/>
      <c r="D218" s="179"/>
      <c r="E218" s="121"/>
      <c r="F218" s="121"/>
      <c r="G218" s="121"/>
      <c r="H218" s="175"/>
      <c r="I218" s="175"/>
      <c r="J218" s="175"/>
      <c r="K218" s="175"/>
    </row>
    <row r="219" spans="1:13" ht="13" x14ac:dyDescent="0.3">
      <c r="C219" s="104"/>
      <c r="D219" s="104"/>
      <c r="E219" s="175"/>
      <c r="F219" s="175"/>
      <c r="G219" s="175"/>
      <c r="H219" s="180"/>
      <c r="I219" s="175"/>
      <c r="J219" s="175"/>
      <c r="K219" s="180"/>
    </row>
    <row r="220" spans="1:13" ht="13" x14ac:dyDescent="0.3">
      <c r="C220" s="104"/>
      <c r="D220" s="104"/>
      <c r="E220" s="175"/>
      <c r="F220" s="175"/>
      <c r="G220" s="175"/>
      <c r="H220" s="180"/>
      <c r="I220" s="180"/>
      <c r="J220" s="180"/>
      <c r="K220" s="180"/>
    </row>
    <row r="221" spans="1:13" ht="13" x14ac:dyDescent="0.3">
      <c r="C221" s="104"/>
      <c r="D221" s="104"/>
      <c r="E221" s="175"/>
      <c r="F221" s="175"/>
      <c r="G221" s="175"/>
      <c r="H221" s="180"/>
      <c r="I221" s="180"/>
      <c r="J221" s="180"/>
      <c r="K221" s="180"/>
    </row>
    <row r="222" spans="1:13" ht="15" x14ac:dyDescent="0.45">
      <c r="C222" s="104"/>
      <c r="D222" s="104"/>
      <c r="E222" s="175"/>
      <c r="F222" s="175"/>
      <c r="G222" s="175"/>
      <c r="H222" s="175"/>
      <c r="I222" s="181"/>
      <c r="J222" s="181"/>
      <c r="K222" s="180"/>
    </row>
    <row r="223" spans="1:13" ht="15" x14ac:dyDescent="0.45">
      <c r="C223" s="104"/>
      <c r="D223" s="104"/>
      <c r="E223" s="182"/>
      <c r="F223" s="182"/>
      <c r="G223" s="182"/>
      <c r="H223" s="175"/>
      <c r="I223" s="181"/>
      <c r="J223" s="181"/>
      <c r="K223" s="180"/>
    </row>
    <row r="224" spans="1:13" ht="15" x14ac:dyDescent="0.45">
      <c r="C224" s="104"/>
      <c r="D224" s="104"/>
      <c r="E224" s="182"/>
      <c r="F224" s="182"/>
      <c r="G224" s="182"/>
      <c r="H224" s="175"/>
      <c r="I224" s="181"/>
      <c r="J224" s="181"/>
    </row>
    <row r="225" spans="3:11" ht="15" x14ac:dyDescent="0.45">
      <c r="C225" s="104"/>
      <c r="D225" s="104"/>
      <c r="E225" s="182"/>
      <c r="F225" s="182"/>
      <c r="G225" s="122" t="s">
        <v>240</v>
      </c>
      <c r="H225" s="175"/>
      <c r="I225" s="181"/>
      <c r="J225" s="181"/>
    </row>
    <row r="226" spans="3:11" ht="15" x14ac:dyDescent="0.45">
      <c r="C226" s="104"/>
      <c r="D226" s="104"/>
      <c r="E226" s="182"/>
      <c r="F226" s="182"/>
      <c r="G226" s="178" t="s">
        <v>224</v>
      </c>
      <c r="H226" s="175"/>
      <c r="I226" s="181"/>
      <c r="J226" s="181"/>
    </row>
    <row r="227" spans="3:11" ht="15" x14ac:dyDescent="0.45">
      <c r="C227" s="104"/>
      <c r="D227" s="179"/>
      <c r="E227" s="182"/>
      <c r="F227" s="182"/>
      <c r="G227" s="178" t="s">
        <v>225</v>
      </c>
      <c r="H227" s="175"/>
      <c r="I227" s="181"/>
      <c r="J227" s="181"/>
    </row>
    <row r="228" spans="3:11" ht="15" x14ac:dyDescent="0.45">
      <c r="C228" s="104"/>
      <c r="D228" s="104"/>
      <c r="E228" s="182"/>
      <c r="F228" s="182"/>
      <c r="G228" s="178" t="s">
        <v>241</v>
      </c>
      <c r="H228" s="175"/>
      <c r="I228" s="181"/>
      <c r="J228" s="181"/>
    </row>
    <row r="229" spans="3:11" ht="15" x14ac:dyDescent="0.45">
      <c r="C229" s="104"/>
      <c r="D229" s="104"/>
      <c r="E229" s="182"/>
      <c r="F229" s="182"/>
      <c r="G229" s="178" t="s">
        <v>242</v>
      </c>
      <c r="H229" s="175"/>
      <c r="I229" s="181"/>
      <c r="J229" s="181"/>
    </row>
    <row r="230" spans="3:11" ht="15" x14ac:dyDescent="0.45">
      <c r="C230" s="104"/>
      <c r="D230" s="104"/>
      <c r="E230" s="182"/>
      <c r="F230" s="182"/>
      <c r="G230" s="178" t="s">
        <v>243</v>
      </c>
      <c r="H230" s="175"/>
      <c r="I230" s="181"/>
      <c r="J230" s="181"/>
      <c r="K230" s="180"/>
    </row>
    <row r="231" spans="3:11" ht="15" x14ac:dyDescent="0.45">
      <c r="C231" s="104"/>
      <c r="D231" s="104"/>
      <c r="E231" s="182"/>
      <c r="F231" s="182"/>
      <c r="G231" s="178" t="s">
        <v>244</v>
      </c>
      <c r="H231" s="183"/>
      <c r="I231" s="181"/>
      <c r="J231" s="181"/>
      <c r="K231" s="180"/>
    </row>
    <row r="232" spans="3:11" ht="13" x14ac:dyDescent="0.3">
      <c r="C232" s="104"/>
      <c r="D232" s="100"/>
      <c r="E232" s="175"/>
      <c r="F232" s="175"/>
      <c r="G232" s="178" t="s">
        <v>245</v>
      </c>
      <c r="H232" s="184"/>
      <c r="I232" s="180"/>
      <c r="J232" s="180"/>
      <c r="K232" s="180"/>
    </row>
    <row r="233" spans="3:11" ht="13" x14ac:dyDescent="0.3">
      <c r="C233" s="104"/>
      <c r="D233" s="104"/>
      <c r="E233" s="175"/>
      <c r="F233" s="175"/>
      <c r="G233" s="178" t="s">
        <v>246</v>
      </c>
      <c r="H233" s="180"/>
      <c r="I233" s="180"/>
      <c r="J233" s="180"/>
      <c r="K233" s="180"/>
    </row>
    <row r="234" spans="3:11" ht="13" x14ac:dyDescent="0.3">
      <c r="C234" s="104"/>
      <c r="D234" s="104"/>
      <c r="E234" s="175"/>
      <c r="F234" s="175"/>
      <c r="G234" s="178" t="s">
        <v>247</v>
      </c>
      <c r="H234" s="180"/>
      <c r="I234" s="180"/>
      <c r="J234" s="180"/>
      <c r="K234" s="180"/>
    </row>
    <row r="235" spans="3:11" ht="13" x14ac:dyDescent="0.3">
      <c r="C235" s="104"/>
      <c r="D235" s="98"/>
      <c r="E235" s="121"/>
      <c r="F235" s="121"/>
      <c r="G235" s="178" t="s">
        <v>248</v>
      </c>
      <c r="H235" s="175"/>
      <c r="I235" s="175"/>
      <c r="J235" s="175"/>
      <c r="K235" s="175"/>
    </row>
    <row r="236" spans="3:11" ht="13" x14ac:dyDescent="0.3">
      <c r="C236" s="104"/>
      <c r="D236" s="100"/>
      <c r="E236" s="175"/>
      <c r="F236" s="175"/>
      <c r="G236" s="178" t="s">
        <v>249</v>
      </c>
      <c r="H236" s="180"/>
      <c r="I236" s="175"/>
      <c r="J236" s="175"/>
      <c r="K236" s="175"/>
    </row>
    <row r="237" spans="3:11" ht="13" x14ac:dyDescent="0.3">
      <c r="C237" s="104"/>
      <c r="D237" s="104"/>
      <c r="E237" s="180"/>
      <c r="F237" s="180"/>
      <c r="G237" s="178" t="s">
        <v>250</v>
      </c>
      <c r="H237" s="180"/>
      <c r="I237" s="180"/>
      <c r="J237" s="180"/>
      <c r="K237" s="175"/>
    </row>
    <row r="238" spans="3:11" ht="13" x14ac:dyDescent="0.3">
      <c r="C238" s="104"/>
      <c r="D238" s="98"/>
      <c r="E238" s="121"/>
      <c r="F238" s="121"/>
      <c r="G238" s="178" t="s">
        <v>251</v>
      </c>
      <c r="H238" s="121"/>
      <c r="I238" s="175"/>
      <c r="J238" s="175"/>
      <c r="K238" s="175"/>
    </row>
    <row r="239" spans="3:11" ht="13" x14ac:dyDescent="0.3">
      <c r="C239" s="104"/>
      <c r="D239" s="98"/>
      <c r="E239" s="121"/>
      <c r="F239" s="121"/>
      <c r="G239" s="178" t="s">
        <v>252</v>
      </c>
      <c r="H239" s="121"/>
      <c r="I239" s="175"/>
      <c r="J239" s="175"/>
      <c r="K239" s="175"/>
    </row>
    <row r="240" spans="3:11" ht="13" x14ac:dyDescent="0.3">
      <c r="C240" s="104"/>
      <c r="E240" s="175"/>
      <c r="F240" s="175"/>
      <c r="G240" s="178" t="s">
        <v>253</v>
      </c>
      <c r="H240" s="121"/>
      <c r="I240" s="175"/>
      <c r="J240" s="175"/>
      <c r="K240" s="121"/>
    </row>
    <row r="241" spans="1:11" ht="13" x14ac:dyDescent="0.3">
      <c r="C241" s="104"/>
      <c r="E241" s="175"/>
      <c r="F241" s="175"/>
      <c r="G241" s="178" t="s">
        <v>254</v>
      </c>
      <c r="H241" s="121"/>
      <c r="I241" s="175"/>
      <c r="J241" s="175"/>
      <c r="K241" s="104"/>
    </row>
    <row r="242" spans="1:11" ht="13" x14ac:dyDescent="0.3">
      <c r="C242" s="104"/>
      <c r="D242" s="104"/>
      <c r="E242" s="104"/>
      <c r="F242" s="104"/>
      <c r="G242" s="178" t="s">
        <v>255</v>
      </c>
      <c r="H242" s="97"/>
    </row>
    <row r="243" spans="1:11" ht="13" x14ac:dyDescent="0.3">
      <c r="C243" s="104"/>
      <c r="G243" s="178" t="s">
        <v>256</v>
      </c>
    </row>
    <row r="244" spans="1:11" ht="13" x14ac:dyDescent="0.3">
      <c r="C244" s="104"/>
      <c r="G244" s="178" t="s">
        <v>257</v>
      </c>
    </row>
    <row r="245" spans="1:11" ht="13" x14ac:dyDescent="0.3">
      <c r="C245" s="104"/>
      <c r="G245" s="178" t="s">
        <v>258</v>
      </c>
    </row>
    <row r="246" spans="1:11" x14ac:dyDescent="0.25">
      <c r="A246" s="185"/>
      <c r="G246" s="178" t="s">
        <v>259</v>
      </c>
    </row>
    <row r="247" spans="1:11" x14ac:dyDescent="0.25">
      <c r="G247" s="178" t="s">
        <v>260</v>
      </c>
    </row>
    <row r="248" spans="1:11" x14ac:dyDescent="0.25">
      <c r="G248" s="178" t="s">
        <v>261</v>
      </c>
    </row>
    <row r="249" spans="1:11" x14ac:dyDescent="0.25">
      <c r="G249" s="178" t="s">
        <v>262</v>
      </c>
    </row>
    <row r="250" spans="1:11" x14ac:dyDescent="0.25">
      <c r="G250" s="178" t="s">
        <v>263</v>
      </c>
    </row>
    <row r="251" spans="1:11" x14ac:dyDescent="0.25">
      <c r="G251" s="178" t="s">
        <v>264</v>
      </c>
    </row>
    <row r="252" spans="1:11" x14ac:dyDescent="0.25">
      <c r="G252" s="178" t="s">
        <v>265</v>
      </c>
    </row>
    <row r="253" spans="1:11" x14ac:dyDescent="0.25">
      <c r="G253" s="178" t="s">
        <v>266</v>
      </c>
    </row>
  </sheetData>
  <sheetProtection formatRows="0"/>
  <customSheetViews>
    <customSheetView guid="{6288208E-9884-4B0E-8120-5D97E9A2F7E1}" showPageBreaks="1" fitToPage="1" printArea="1" hiddenRows="1" hiddenColumns="1">
      <pane ySplit="8" topLeftCell="A10" activePane="bottomLeft" state="frozen"/>
      <selection pane="bottomLeft"/>
      <pageMargins left="0.5" right="0.5" top="0.45" bottom="0.45" header="0.18" footer="0.17"/>
      <printOptions gridLines="1"/>
      <pageSetup scale="90" fitToHeight="0" orientation="portrait" r:id="rId1"/>
      <headerFooter alignWithMargins="0"/>
    </customSheetView>
    <customSheetView guid="{767BE687-A102-4BA4-B1EC-017F27F7D629}" showPageBreaks="1" fitToPage="1" printArea="1" hiddenRows="1" hiddenColumns="1">
      <pane ySplit="8" topLeftCell="A10" activePane="bottomLeft" state="frozen"/>
      <selection pane="bottomLeft" activeCell="L132" sqref="L132"/>
      <rowBreaks count="1" manualBreakCount="1">
        <brk id="128" max="15" man="1"/>
      </rowBreaks>
      <pageMargins left="0.5" right="0.5" top="0.45" bottom="0.45" header="0.18" footer="0.17"/>
      <printOptions gridLines="1"/>
      <pageSetup scale="90" orientation="portrait" r:id="rId2"/>
      <headerFooter alignWithMargins="0"/>
    </customSheetView>
    <customSheetView guid="{E74D16E1-C131-4A08-84CD-BEBBD6E38E77}" showPageBreaks="1" printArea="1">
      <pane ySplit="9" topLeftCell="A10" activePane="bottomLeft" state="frozen"/>
      <selection pane="bottomLeft"/>
      <rowBreaks count="2" manualBreakCount="2">
        <brk id="58" max="15" man="1"/>
        <brk id="128" max="15" man="1"/>
      </rowBreaks>
      <pageMargins left="0.5" right="0.5" top="0.45" bottom="0.45" header="0.18" footer="0.17"/>
      <printOptions gridLines="1"/>
      <pageSetup scale="57" fitToHeight="2" orientation="landscape" r:id="rId3"/>
      <headerFooter alignWithMargins="0"/>
    </customSheetView>
    <customSheetView guid="{7BBACD3F-2A37-480A-8496-757FC6CDAD25}" scale="85" showPageBreaks="1" printArea="1" hiddenRows="1">
      <pane ySplit="9" topLeftCell="A10" activePane="bottomLeft" state="frozen"/>
      <selection pane="bottomLeft" activeCell="I17" sqref="I17"/>
      <rowBreaks count="1" manualBreakCount="1">
        <brk id="128" max="15" man="1"/>
      </rowBreaks>
      <pageMargins left="0.5" right="0.5" top="0.45" bottom="0.45" header="0.18" footer="0.17"/>
      <printOptions gridLines="1"/>
      <pageSetup scale="62" fitToHeight="2" orientation="landscape" r:id="rId4"/>
      <headerFooter alignWithMargins="0"/>
    </customSheetView>
  </customSheetViews>
  <mergeCells count="7">
    <mergeCell ref="F18:H18"/>
    <mergeCell ref="A127:C127"/>
    <mergeCell ref="D12:E12"/>
    <mergeCell ref="D13:E13"/>
    <mergeCell ref="D14:E14"/>
    <mergeCell ref="D15:E15"/>
    <mergeCell ref="D18:E18"/>
  </mergeCells>
  <conditionalFormatting sqref="E128:F128 J128 J209 K241">
    <cfRule type="cellIs" dxfId="3" priority="4" stopIfTrue="1" operator="notEqual">
      <formula>0</formula>
    </cfRule>
  </conditionalFormatting>
  <conditionalFormatting sqref="H7:H9 I9:K9">
    <cfRule type="expression" dxfId="2" priority="2" stopIfTrue="1">
      <formula>IF($H$9=$H$7-$H$8,0,1)</formula>
    </cfRule>
  </conditionalFormatting>
  <conditionalFormatting sqref="I211 K214">
    <cfRule type="cellIs" dxfId="1" priority="3" stopIfTrue="1" operator="notEqual">
      <formula>$H$7</formula>
    </cfRule>
  </conditionalFormatting>
  <conditionalFormatting sqref="K213">
    <cfRule type="cellIs" dxfId="0" priority="1" operator="notEqual">
      <formula>0</formula>
    </cfRule>
  </conditionalFormatting>
  <dataValidations count="2">
    <dataValidation type="list" allowBlank="1" showInputMessage="1" showErrorMessage="1" errorTitle="Select FM, cleared, unreconciled" error="Click &quot;Retry&quot;, press &quot;delete&quot; and use drop-down to choose the correct entry." promptTitle="Select FM, cleared, unreconciled" prompt="Select the Fiscal Month in which the worklist item will be cleared._x000a_Select &quot;Clear&quot; if you assume activity is clearing a prior month balance, but you don't know what that balance is._x000a_Only use &quot;unreconciled&quot; for GL balance transfers (i.e. 1319 to 5181)." sqref="J126 J206" xr:uid="{00000000-0002-0000-0600-000000000000}">
      <formula1>$G$226:$G$253</formula1>
    </dataValidation>
    <dataValidation type="list" allowBlank="1" showInputMessage="1" showErrorMessage="1" errorTitle="Select FM, cleared, unreconciled" error="Click &quot;retry&quot;, press &quot;delete&quot; and use drop-down to choose the correct entry." promptTitle="Select FM, cleared, unreconciled" prompt="Select the FM in which the worklist item will be cleared._x000a__x000a_Select &quot;cleared&quot; if you know the employees' name and assume activity is clearing a prior month balance.  Only use &quot;unreconciled&quot; for amounts that are not associated with employees yet. " sqref="J20:J125 J132:J205" xr:uid="{00000000-0002-0000-0600-000001000000}">
      <formula1>$G$226:$G$253</formula1>
    </dataValidation>
  </dataValidations>
  <pageMargins left="0.5" right="0.5" top="0.45" bottom="0.7" header="0.18" footer="0.42"/>
  <pageSetup scale="62" fitToHeight="2" orientation="landscape" r:id="rId5"/>
  <headerFooter alignWithMargins="0">
    <oddFooter>&amp;L&amp;"Arial,Regular"Page &amp;P of &amp;N
&amp;D, &amp;T&amp;R&amp;"Arial,Regular"&amp;Z
&amp;F</oddFooter>
  </headerFooter>
  <rowBreaks count="1" manualBreakCount="1">
    <brk id="128" max="15" man="1"/>
  </rowBreaks>
  <drawing r:id="rId6"/>
  <legacyDrawing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2F035-CF71-4CC6-B23E-0227E831D3BC}">
  <sheetPr>
    <pageSetUpPr fitToPage="1"/>
  </sheetPr>
  <dimension ref="A1:E52"/>
  <sheetViews>
    <sheetView tabSelected="1" zoomScaleNormal="100" workbookViewId="0">
      <pane ySplit="6" topLeftCell="A25" activePane="bottomLeft" state="frozen"/>
      <selection activeCell="B8" sqref="B8"/>
      <selection pane="bottomLeft" activeCell="C39" sqref="C39"/>
    </sheetView>
  </sheetViews>
  <sheetFormatPr defaultColWidth="9.58203125" defaultRowHeight="12.5" x14ac:dyDescent="0.25"/>
  <cols>
    <col min="1" max="1" width="3.33203125" style="28" customWidth="1"/>
    <col min="2" max="2" width="5.58203125" style="28" customWidth="1"/>
    <col min="3" max="3" width="12.83203125" style="28" customWidth="1"/>
    <col min="4" max="4" width="11.33203125" style="51" customWidth="1"/>
    <col min="5" max="5" width="49.33203125" style="28" bestFit="1" customWidth="1"/>
    <col min="6" max="16384" width="9.58203125" style="28"/>
  </cols>
  <sheetData>
    <row r="1" spans="1:5" ht="13" x14ac:dyDescent="0.3">
      <c r="A1" s="23" t="str">
        <f>TITLE</f>
        <v>AGENCY NAME</v>
      </c>
      <c r="B1" s="22"/>
      <c r="C1" s="22"/>
      <c r="D1" s="50"/>
      <c r="E1" s="22"/>
    </row>
    <row r="2" spans="1:5" ht="13" x14ac:dyDescent="0.3">
      <c r="A2" s="26" t="str">
        <f>RECONCILIATION!A2</f>
        <v>FISCAL OFFICE</v>
      </c>
      <c r="B2" s="22"/>
      <c r="C2" s="22"/>
      <c r="D2" s="50"/>
      <c r="E2" s="22"/>
    </row>
    <row r="3" spans="1:5" ht="13" x14ac:dyDescent="0.3">
      <c r="A3" s="26" t="str">
        <f>RECONCILIATION!A3</f>
        <v>ACCOUNT 035 RECONCILIATION</v>
      </c>
      <c r="B3" s="22"/>
      <c r="C3" s="22"/>
      <c r="D3" s="50"/>
      <c r="E3" s="24" t="s">
        <v>343</v>
      </c>
    </row>
    <row r="4" spans="1:5" ht="13.5" thickBot="1" x14ac:dyDescent="0.35">
      <c r="A4" s="26" t="str">
        <f>RECONCILIATION!A4</f>
        <v>xx-xx BIENNIUM, FM xx, (Mo/Yr)</v>
      </c>
      <c r="B4" s="29"/>
      <c r="C4" s="29"/>
      <c r="D4" s="52"/>
      <c r="E4" s="25" t="s">
        <v>344</v>
      </c>
    </row>
    <row r="5" spans="1:5" ht="13" x14ac:dyDescent="0.3">
      <c r="A5" s="85"/>
      <c r="B5" s="85"/>
      <c r="C5" s="85"/>
      <c r="D5" s="86"/>
      <c r="E5" s="85"/>
    </row>
    <row r="6" spans="1:5" ht="13.5" thickBot="1" x14ac:dyDescent="0.35">
      <c r="A6" s="82" t="s">
        <v>25</v>
      </c>
      <c r="B6" s="82" t="s">
        <v>26</v>
      </c>
      <c r="C6" s="82" t="s">
        <v>27</v>
      </c>
      <c r="D6" s="87" t="s">
        <v>36</v>
      </c>
      <c r="E6" s="84" t="s">
        <v>10</v>
      </c>
    </row>
    <row r="7" spans="1:5" x14ac:dyDescent="0.25">
      <c r="A7" s="254"/>
      <c r="B7" s="225"/>
      <c r="C7" s="75"/>
      <c r="D7" s="74"/>
      <c r="E7" s="75"/>
    </row>
    <row r="8" spans="1:5" x14ac:dyDescent="0.25">
      <c r="A8" s="226"/>
      <c r="B8" s="226"/>
      <c r="C8" s="63"/>
      <c r="D8" s="62"/>
      <c r="E8" s="61"/>
    </row>
    <row r="9" spans="1:5" x14ac:dyDescent="0.25">
      <c r="A9" s="226"/>
      <c r="B9" s="226"/>
      <c r="C9" s="63"/>
      <c r="D9" s="62"/>
      <c r="E9" s="61"/>
    </row>
    <row r="10" spans="1:5" x14ac:dyDescent="0.25">
      <c r="A10" s="226"/>
      <c r="B10" s="226"/>
      <c r="C10" s="63"/>
      <c r="D10" s="62"/>
      <c r="E10" s="61"/>
    </row>
    <row r="11" spans="1:5" x14ac:dyDescent="0.25">
      <c r="A11" s="226"/>
      <c r="B11" s="226"/>
      <c r="C11" s="63"/>
      <c r="D11" s="62"/>
      <c r="E11" s="61"/>
    </row>
    <row r="12" spans="1:5" x14ac:dyDescent="0.25">
      <c r="A12" s="226"/>
      <c r="B12" s="226"/>
      <c r="C12" s="63"/>
      <c r="D12" s="62"/>
      <c r="E12" s="61"/>
    </row>
    <row r="13" spans="1:5" x14ac:dyDescent="0.25">
      <c r="A13" s="226"/>
      <c r="B13" s="226"/>
      <c r="C13" s="63"/>
      <c r="D13" s="62"/>
      <c r="E13" s="61"/>
    </row>
    <row r="14" spans="1:5" x14ac:dyDescent="0.25">
      <c r="A14" s="226"/>
      <c r="B14" s="226"/>
      <c r="C14" s="63"/>
      <c r="D14" s="62"/>
      <c r="E14" s="61"/>
    </row>
    <row r="15" spans="1:5" x14ac:dyDescent="0.25">
      <c r="A15" s="226"/>
      <c r="B15" s="226"/>
      <c r="C15" s="63"/>
      <c r="D15" s="62"/>
      <c r="E15" s="61"/>
    </row>
    <row r="16" spans="1:5" x14ac:dyDescent="0.25">
      <c r="A16" s="226"/>
      <c r="B16" s="226"/>
      <c r="C16" s="63"/>
      <c r="D16" s="62"/>
      <c r="E16" s="61"/>
    </row>
    <row r="17" spans="1:5" x14ac:dyDescent="0.25">
      <c r="A17" s="226"/>
      <c r="B17" s="226"/>
      <c r="C17" s="63"/>
      <c r="D17" s="62"/>
      <c r="E17" s="61"/>
    </row>
    <row r="18" spans="1:5" s="30" customFormat="1" ht="13.5" thickBot="1" x14ac:dyDescent="0.35">
      <c r="A18" s="24"/>
      <c r="B18" s="24"/>
      <c r="C18" s="23" t="s">
        <v>29</v>
      </c>
      <c r="D18" s="53">
        <f>SUM(D7:D17)</f>
        <v>0</v>
      </c>
      <c r="E18" s="24"/>
    </row>
    <row r="19" spans="1:5" ht="13" thickTop="1" x14ac:dyDescent="0.25">
      <c r="A19" s="22"/>
      <c r="B19" s="22"/>
      <c r="C19" s="22"/>
      <c r="D19" s="50"/>
      <c r="E19" s="22"/>
    </row>
    <row r="20" spans="1:5" ht="13" x14ac:dyDescent="0.3">
      <c r="A20" s="23" t="str">
        <f>BALANCE</f>
        <v>Amt per Reconciliation Tab</v>
      </c>
      <c r="B20" s="20"/>
      <c r="C20" s="22"/>
      <c r="D20" s="55">
        <f>REP_5183</f>
        <v>0</v>
      </c>
      <c r="E20" s="22"/>
    </row>
    <row r="21" spans="1:5" ht="13" x14ac:dyDescent="0.3">
      <c r="A21" s="24"/>
      <c r="B21" s="20"/>
      <c r="C21" s="22"/>
      <c r="D21" s="50"/>
      <c r="E21" s="22"/>
    </row>
    <row r="22" spans="1:5" ht="13.5" thickBot="1" x14ac:dyDescent="0.35">
      <c r="A22" s="24" t="str">
        <f>DIFFERENCE</f>
        <v>Difference S/B ZERO</v>
      </c>
      <c r="B22" s="22"/>
      <c r="C22" s="22"/>
      <c r="D22" s="53">
        <f>+D18-D20</f>
        <v>0</v>
      </c>
      <c r="E22" s="22"/>
    </row>
    <row r="23" spans="1:5" ht="13.5" thickTop="1" x14ac:dyDescent="0.3">
      <c r="A23" s="24"/>
      <c r="B23" s="22"/>
      <c r="C23" s="22"/>
      <c r="D23" s="55"/>
      <c r="E23" s="22"/>
    </row>
    <row r="24" spans="1:5" ht="13" x14ac:dyDescent="0.3">
      <c r="A24" s="24"/>
      <c r="B24" s="22"/>
      <c r="C24" s="22"/>
      <c r="D24" s="55"/>
      <c r="E24" s="22"/>
    </row>
    <row r="25" spans="1:5" s="4" customFormat="1" ht="14" x14ac:dyDescent="0.3">
      <c r="A25" s="7" t="s">
        <v>59</v>
      </c>
      <c r="B25" s="24"/>
      <c r="C25" s="22"/>
      <c r="D25" s="50"/>
      <c r="E25" s="22"/>
    </row>
    <row r="26" spans="1:5" s="38" customFormat="1" ht="15" customHeight="1" x14ac:dyDescent="0.25">
      <c r="A26" s="235" t="s">
        <v>292</v>
      </c>
      <c r="B26" s="236" t="s">
        <v>293</v>
      </c>
      <c r="C26" s="236"/>
      <c r="D26" s="237"/>
      <c r="E26" s="255"/>
    </row>
    <row r="27" spans="1:5" s="38" customFormat="1" ht="15" customHeight="1" x14ac:dyDescent="0.25">
      <c r="A27" s="235" t="s">
        <v>292</v>
      </c>
      <c r="B27" s="236" t="s">
        <v>329</v>
      </c>
      <c r="C27" s="236"/>
      <c r="D27" s="237"/>
      <c r="E27" s="236"/>
    </row>
    <row r="28" spans="1:5" s="38" customFormat="1" ht="15" customHeight="1" x14ac:dyDescent="0.25">
      <c r="A28" s="235" t="s">
        <v>292</v>
      </c>
      <c r="B28" s="236" t="s">
        <v>270</v>
      </c>
      <c r="C28" s="236"/>
      <c r="D28" s="237"/>
      <c r="E28" s="236"/>
    </row>
    <row r="29" spans="1:5" s="38" customFormat="1" ht="15" customHeight="1" x14ac:dyDescent="0.25">
      <c r="A29" s="235" t="s">
        <v>292</v>
      </c>
      <c r="B29" s="236" t="s">
        <v>181</v>
      </c>
      <c r="C29" s="236"/>
      <c r="D29" s="237"/>
      <c r="E29" s="236"/>
    </row>
    <row r="30" spans="1:5" s="4" customFormat="1" x14ac:dyDescent="0.25">
      <c r="A30" s="22"/>
      <c r="B30" s="236"/>
      <c r="C30" s="236"/>
      <c r="D30" s="237"/>
      <c r="E30" s="236"/>
    </row>
    <row r="31" spans="1:5" s="4" customFormat="1" ht="14" x14ac:dyDescent="0.3">
      <c r="A31" s="7" t="s">
        <v>294</v>
      </c>
      <c r="B31" s="236"/>
      <c r="C31" s="236"/>
      <c r="D31" s="237"/>
      <c r="E31" s="236"/>
    </row>
    <row r="32" spans="1:5" s="38" customFormat="1" ht="39" customHeight="1" x14ac:dyDescent="0.25">
      <c r="A32" s="235" t="s">
        <v>292</v>
      </c>
      <c r="B32" s="257" t="s">
        <v>345</v>
      </c>
      <c r="C32" s="257"/>
      <c r="D32" s="257"/>
      <c r="E32" s="257"/>
    </row>
    <row r="33" spans="1:5" s="38" customFormat="1" ht="17.25" customHeight="1" x14ac:dyDescent="0.25">
      <c r="A33" s="235" t="s">
        <v>292</v>
      </c>
      <c r="B33" s="236" t="s">
        <v>333</v>
      </c>
      <c r="C33" s="236"/>
      <c r="D33" s="237"/>
      <c r="E33" s="236"/>
    </row>
    <row r="34" spans="1:5" x14ac:dyDescent="0.25">
      <c r="A34" s="22"/>
      <c r="B34" s="236"/>
      <c r="C34" s="236"/>
      <c r="D34" s="237"/>
      <c r="E34" s="236"/>
    </row>
    <row r="35" spans="1:5" ht="14" x14ac:dyDescent="0.3">
      <c r="A35" s="7" t="s">
        <v>65</v>
      </c>
      <c r="B35" s="22"/>
      <c r="C35" s="22"/>
      <c r="D35" s="50"/>
      <c r="E35" s="22"/>
    </row>
    <row r="36" spans="1:5" x14ac:dyDescent="0.25">
      <c r="A36" s="22" t="s">
        <v>84</v>
      </c>
      <c r="B36" s="22"/>
      <c r="C36" s="22"/>
      <c r="D36" s="50"/>
      <c r="E36" s="22"/>
    </row>
    <row r="37" spans="1:5" x14ac:dyDescent="0.25">
      <c r="A37" s="22"/>
      <c r="B37" s="230" t="s">
        <v>346</v>
      </c>
      <c r="C37" s="230" t="s">
        <v>358</v>
      </c>
      <c r="D37" s="256" t="s">
        <v>349</v>
      </c>
      <c r="E37" s="22"/>
    </row>
    <row r="38" spans="1:5" x14ac:dyDescent="0.25">
      <c r="A38" s="22"/>
      <c r="B38" s="230" t="s">
        <v>347</v>
      </c>
      <c r="C38" s="230" t="s">
        <v>359</v>
      </c>
      <c r="D38" s="256" t="s">
        <v>348</v>
      </c>
      <c r="E38" s="22"/>
    </row>
    <row r="39" spans="1:5" x14ac:dyDescent="0.25">
      <c r="A39" s="22" t="s">
        <v>88</v>
      </c>
      <c r="B39" s="22"/>
      <c r="C39" s="22"/>
      <c r="D39" s="50"/>
      <c r="E39" s="22"/>
    </row>
    <row r="40" spans="1:5" x14ac:dyDescent="0.25">
      <c r="A40" s="22"/>
      <c r="B40" s="21" t="s">
        <v>357</v>
      </c>
      <c r="C40" s="22" t="s">
        <v>350</v>
      </c>
      <c r="D40" s="50" t="s">
        <v>111</v>
      </c>
      <c r="E40" s="22"/>
    </row>
    <row r="41" spans="1:5" x14ac:dyDescent="0.25">
      <c r="A41" s="22"/>
      <c r="B41" s="22"/>
      <c r="C41" s="22"/>
      <c r="D41" s="50"/>
      <c r="E41" s="22"/>
    </row>
    <row r="42" spans="1:5" x14ac:dyDescent="0.25">
      <c r="A42" s="22"/>
      <c r="B42" s="21" t="s">
        <v>148</v>
      </c>
      <c r="C42" s="22" t="s">
        <v>351</v>
      </c>
      <c r="D42" s="50" t="s">
        <v>322</v>
      </c>
      <c r="E42" s="22"/>
    </row>
    <row r="43" spans="1:5" x14ac:dyDescent="0.25">
      <c r="A43" s="22"/>
      <c r="B43" s="21" t="s">
        <v>149</v>
      </c>
      <c r="C43" s="22" t="s">
        <v>352</v>
      </c>
      <c r="D43" s="50" t="s">
        <v>322</v>
      </c>
      <c r="E43" s="22"/>
    </row>
    <row r="44" spans="1:5" x14ac:dyDescent="0.25">
      <c r="A44" s="22"/>
      <c r="B44" s="21" t="s">
        <v>150</v>
      </c>
      <c r="C44" s="21" t="s">
        <v>89</v>
      </c>
      <c r="D44" s="50" t="s">
        <v>321</v>
      </c>
      <c r="E44" s="22"/>
    </row>
    <row r="45" spans="1:5" x14ac:dyDescent="0.25">
      <c r="A45" s="22"/>
      <c r="B45" s="21" t="s">
        <v>152</v>
      </c>
      <c r="C45" s="21" t="s">
        <v>90</v>
      </c>
      <c r="D45" s="50" t="s">
        <v>321</v>
      </c>
      <c r="E45" s="22"/>
    </row>
    <row r="46" spans="1:5" x14ac:dyDescent="0.25">
      <c r="A46" s="22"/>
      <c r="B46" s="231" t="s">
        <v>175</v>
      </c>
      <c r="C46" s="230" t="s">
        <v>89</v>
      </c>
      <c r="D46" s="50" t="s">
        <v>320</v>
      </c>
      <c r="E46" s="22"/>
    </row>
    <row r="47" spans="1:5" x14ac:dyDescent="0.25">
      <c r="A47" s="22"/>
      <c r="B47" s="231" t="s">
        <v>176</v>
      </c>
      <c r="C47" s="230" t="s">
        <v>90</v>
      </c>
      <c r="D47" s="50" t="s">
        <v>319</v>
      </c>
      <c r="E47" s="22"/>
    </row>
    <row r="48" spans="1:5" x14ac:dyDescent="0.25">
      <c r="A48" s="22"/>
      <c r="B48" s="21" t="s">
        <v>347</v>
      </c>
      <c r="C48" s="21" t="s">
        <v>282</v>
      </c>
      <c r="D48" s="50" t="s">
        <v>354</v>
      </c>
      <c r="E48" s="22"/>
    </row>
    <row r="49" spans="1:5" x14ac:dyDescent="0.25">
      <c r="A49" s="22"/>
      <c r="B49" s="21" t="s">
        <v>346</v>
      </c>
      <c r="C49" s="21" t="s">
        <v>279</v>
      </c>
      <c r="D49" s="50" t="s">
        <v>353</v>
      </c>
      <c r="E49" s="22"/>
    </row>
    <row r="50" spans="1:5" x14ac:dyDescent="0.25">
      <c r="A50" s="22"/>
      <c r="B50" s="21"/>
      <c r="C50" s="22"/>
      <c r="D50" s="50"/>
      <c r="E50" s="22"/>
    </row>
    <row r="51" spans="1:5" x14ac:dyDescent="0.25">
      <c r="A51" s="22"/>
      <c r="B51" s="21" t="s">
        <v>80</v>
      </c>
      <c r="C51" s="22" t="s">
        <v>355</v>
      </c>
      <c r="D51" s="50" t="s">
        <v>323</v>
      </c>
      <c r="E51" s="22"/>
    </row>
    <row r="52" spans="1:5" x14ac:dyDescent="0.25">
      <c r="A52" s="22"/>
      <c r="B52" s="21" t="s">
        <v>81</v>
      </c>
      <c r="C52" s="22" t="s">
        <v>356</v>
      </c>
      <c r="D52" s="50" t="s">
        <v>324</v>
      </c>
      <c r="E52" s="22"/>
    </row>
  </sheetData>
  <mergeCells count="1">
    <mergeCell ref="B32:E32"/>
  </mergeCells>
  <pageMargins left="0.25" right="0.25" top="0.41" bottom="0.9" header="0.19" footer="0.36"/>
  <pageSetup scale="94" orientation="portrait" r:id="rId1"/>
  <headerFooter alignWithMargins="0">
    <oddFooter>&amp;L&amp;"Arial,Regular"Page &amp;P of &amp;N
&amp;D, &amp;T&amp;R&amp;"Arial,Regular"&amp;Z
&amp;F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H52"/>
  <sheetViews>
    <sheetView workbookViewId="0">
      <pane ySplit="6" topLeftCell="A28" activePane="bottomLeft" state="frozen"/>
      <selection activeCell="B8" sqref="B8"/>
      <selection pane="bottomLeft" activeCell="B41" sqref="B41"/>
    </sheetView>
  </sheetViews>
  <sheetFormatPr defaultColWidth="9.58203125" defaultRowHeight="12.5" x14ac:dyDescent="0.25"/>
  <cols>
    <col min="1" max="1" width="3.33203125" style="28" customWidth="1"/>
    <col min="2" max="2" width="5.58203125" style="28" customWidth="1"/>
    <col min="3" max="3" width="14" style="28" customWidth="1"/>
    <col min="4" max="4" width="11.33203125" style="51" customWidth="1"/>
    <col min="5" max="5" width="49.33203125" style="28" bestFit="1" customWidth="1"/>
    <col min="6" max="7" width="9.58203125" style="28"/>
    <col min="8" max="8" width="10" style="28" customWidth="1"/>
    <col min="9" max="9" width="9.58203125" style="28"/>
    <col min="10" max="11" width="11.58203125" style="28" customWidth="1"/>
    <col min="12" max="16384" width="9.58203125" style="28"/>
  </cols>
  <sheetData>
    <row r="1" spans="1:8" ht="13" x14ac:dyDescent="0.3">
      <c r="A1" s="23" t="str">
        <f>TITLE</f>
        <v>AGENCY NAME</v>
      </c>
      <c r="B1" s="22"/>
      <c r="C1" s="22"/>
      <c r="D1" s="50"/>
      <c r="E1" s="22"/>
      <c r="F1" s="27" t="s">
        <v>0</v>
      </c>
      <c r="G1" s="27" t="s">
        <v>0</v>
      </c>
      <c r="H1" s="27" t="s">
        <v>0</v>
      </c>
    </row>
    <row r="2" spans="1:8" ht="13" x14ac:dyDescent="0.3">
      <c r="A2" s="26" t="str">
        <f>RECONCILIATION!A2</f>
        <v>FISCAL OFFICE</v>
      </c>
      <c r="B2" s="22"/>
      <c r="C2" s="22"/>
      <c r="D2" s="50"/>
      <c r="E2" s="22"/>
    </row>
    <row r="3" spans="1:8" ht="13" x14ac:dyDescent="0.3">
      <c r="A3" s="26" t="str">
        <f>RECONCILIATION!A3</f>
        <v>ACCOUNT 035 RECONCILIATION</v>
      </c>
      <c r="B3" s="22"/>
      <c r="C3" s="22"/>
      <c r="D3" s="50"/>
      <c r="E3" s="24" t="s">
        <v>104</v>
      </c>
      <c r="F3" s="27"/>
      <c r="G3" s="27" t="s">
        <v>0</v>
      </c>
      <c r="H3" s="27" t="s">
        <v>0</v>
      </c>
    </row>
    <row r="4" spans="1:8" ht="13.5" thickBot="1" x14ac:dyDescent="0.35">
      <c r="A4" s="26" t="str">
        <f>RECONCILIATION!A4</f>
        <v>xx-xx BIENNIUM, FM xx, (Mo/Yr)</v>
      </c>
      <c r="B4" s="29"/>
      <c r="C4" s="29"/>
      <c r="D4" s="52"/>
      <c r="E4" s="25" t="s">
        <v>267</v>
      </c>
    </row>
    <row r="5" spans="1:8" ht="13" x14ac:dyDescent="0.3">
      <c r="A5" s="85"/>
      <c r="B5" s="85"/>
      <c r="C5" s="85"/>
      <c r="D5" s="86"/>
      <c r="E5" s="85"/>
    </row>
    <row r="6" spans="1:8" ht="13.5" thickBot="1" x14ac:dyDescent="0.35">
      <c r="A6" s="82" t="s">
        <v>25</v>
      </c>
      <c r="B6" s="82" t="s">
        <v>26</v>
      </c>
      <c r="C6" s="82" t="s">
        <v>27</v>
      </c>
      <c r="D6" s="87" t="s">
        <v>36</v>
      </c>
      <c r="E6" s="84" t="s">
        <v>10</v>
      </c>
    </row>
    <row r="7" spans="1:8" x14ac:dyDescent="0.25">
      <c r="A7" s="229"/>
      <c r="B7" s="225"/>
      <c r="C7" s="75"/>
      <c r="D7" s="74"/>
      <c r="E7" s="75"/>
      <c r="F7" s="20"/>
    </row>
    <row r="8" spans="1:8" x14ac:dyDescent="0.25">
      <c r="A8" s="226"/>
      <c r="B8" s="226"/>
      <c r="C8" s="63"/>
      <c r="D8" s="62"/>
      <c r="E8" s="61"/>
    </row>
    <row r="9" spans="1:8" x14ac:dyDescent="0.25">
      <c r="A9" s="226"/>
      <c r="B9" s="226"/>
      <c r="C9" s="63"/>
      <c r="D9" s="62"/>
      <c r="E9" s="61"/>
    </row>
    <row r="10" spans="1:8" x14ac:dyDescent="0.25">
      <c r="A10" s="226"/>
      <c r="B10" s="226"/>
      <c r="C10" s="63"/>
      <c r="D10" s="62"/>
      <c r="E10" s="61"/>
    </row>
    <row r="11" spans="1:8" x14ac:dyDescent="0.25">
      <c r="A11" s="226"/>
      <c r="B11" s="226"/>
      <c r="C11" s="63"/>
      <c r="D11" s="62"/>
      <c r="E11" s="61"/>
    </row>
    <row r="12" spans="1:8" x14ac:dyDescent="0.25">
      <c r="A12" s="226"/>
      <c r="B12" s="226"/>
      <c r="C12" s="63"/>
      <c r="D12" s="62"/>
      <c r="E12" s="61"/>
    </row>
    <row r="13" spans="1:8" x14ac:dyDescent="0.25">
      <c r="A13" s="226"/>
      <c r="B13" s="226"/>
      <c r="C13" s="63"/>
      <c r="D13" s="62"/>
      <c r="E13" s="61"/>
    </row>
    <row r="14" spans="1:8" x14ac:dyDescent="0.25">
      <c r="A14" s="226"/>
      <c r="B14" s="226"/>
      <c r="C14" s="63"/>
      <c r="D14" s="62"/>
      <c r="E14" s="61"/>
    </row>
    <row r="15" spans="1:8" x14ac:dyDescent="0.25">
      <c r="A15" s="226"/>
      <c r="B15" s="226"/>
      <c r="C15" s="63"/>
      <c r="D15" s="62"/>
      <c r="E15" s="61"/>
    </row>
    <row r="16" spans="1:8" x14ac:dyDescent="0.25">
      <c r="A16" s="226"/>
      <c r="B16" s="226"/>
      <c r="C16" s="63"/>
      <c r="D16" s="62"/>
      <c r="E16" s="61"/>
    </row>
    <row r="17" spans="1:6" x14ac:dyDescent="0.25">
      <c r="A17" s="226"/>
      <c r="B17" s="226"/>
      <c r="C17" s="63"/>
      <c r="D17" s="62"/>
      <c r="E17" s="61"/>
    </row>
    <row r="18" spans="1:6" s="30" customFormat="1" ht="13.5" thickBot="1" x14ac:dyDescent="0.35">
      <c r="A18" s="24"/>
      <c r="B18" s="24"/>
      <c r="C18" s="23" t="s">
        <v>29</v>
      </c>
      <c r="D18" s="53">
        <f>SUM(D7:D17)</f>
        <v>0</v>
      </c>
      <c r="E18" s="24"/>
    </row>
    <row r="19" spans="1:6" ht="13" thickTop="1" x14ac:dyDescent="0.25">
      <c r="A19" s="22"/>
      <c r="B19" s="22"/>
      <c r="C19" s="22"/>
      <c r="D19" s="50"/>
      <c r="E19" s="22"/>
    </row>
    <row r="20" spans="1:6" ht="13" x14ac:dyDescent="0.3">
      <c r="A20" s="23" t="str">
        <f>BALANCE</f>
        <v>Amt per Reconciliation Tab</v>
      </c>
      <c r="B20" s="20"/>
      <c r="C20" s="22"/>
      <c r="D20" s="55">
        <f>REP_5187</f>
        <v>0</v>
      </c>
      <c r="E20" s="22"/>
    </row>
    <row r="21" spans="1:6" ht="13" x14ac:dyDescent="0.3">
      <c r="A21" s="24"/>
      <c r="B21" s="20"/>
      <c r="C21" s="22"/>
      <c r="D21" s="50"/>
      <c r="E21" s="22"/>
    </row>
    <row r="22" spans="1:6" ht="13.5" thickBot="1" x14ac:dyDescent="0.35">
      <c r="A22" s="24" t="str">
        <f>DIFFERENCE</f>
        <v>Difference S/B ZERO</v>
      </c>
      <c r="B22" s="22"/>
      <c r="C22" s="22"/>
      <c r="D22" s="53">
        <f>+D18-D20</f>
        <v>0</v>
      </c>
      <c r="E22" s="22"/>
    </row>
    <row r="23" spans="1:6" ht="13.5" thickTop="1" x14ac:dyDescent="0.3">
      <c r="A23" s="24"/>
      <c r="B23" s="22"/>
      <c r="C23" s="22"/>
      <c r="D23" s="55"/>
      <c r="E23" s="22"/>
    </row>
    <row r="24" spans="1:6" ht="13" x14ac:dyDescent="0.3">
      <c r="A24" s="24"/>
      <c r="B24" s="22"/>
      <c r="C24" s="22"/>
      <c r="D24" s="55"/>
      <c r="E24" s="22"/>
    </row>
    <row r="25" spans="1:6" s="4" customFormat="1" ht="14" x14ac:dyDescent="0.3">
      <c r="A25" s="7" t="s">
        <v>59</v>
      </c>
      <c r="B25" s="7"/>
      <c r="C25" s="2"/>
      <c r="D25" s="42"/>
    </row>
    <row r="26" spans="1:6" s="38" customFormat="1" ht="15" customHeight="1" x14ac:dyDescent="0.25">
      <c r="A26" s="235" t="s">
        <v>292</v>
      </c>
      <c r="B26" s="236" t="s">
        <v>293</v>
      </c>
      <c r="C26" s="232"/>
      <c r="D26" s="233"/>
      <c r="E26" s="232"/>
      <c r="F26" s="232"/>
    </row>
    <row r="27" spans="1:6" s="38" customFormat="1" ht="15" customHeight="1" x14ac:dyDescent="0.25">
      <c r="A27" s="235" t="s">
        <v>292</v>
      </c>
      <c r="B27" s="236" t="s">
        <v>329</v>
      </c>
      <c r="C27" s="232"/>
      <c r="D27" s="233"/>
      <c r="E27" s="232"/>
      <c r="F27" s="232"/>
    </row>
    <row r="28" spans="1:6" s="38" customFormat="1" ht="15" customHeight="1" x14ac:dyDescent="0.25">
      <c r="A28" s="235" t="s">
        <v>292</v>
      </c>
      <c r="B28" s="236" t="s">
        <v>270</v>
      </c>
      <c r="C28" s="232"/>
      <c r="D28" s="233"/>
      <c r="E28" s="232"/>
      <c r="F28" s="232"/>
    </row>
    <row r="29" spans="1:6" s="38" customFormat="1" ht="15" customHeight="1" x14ac:dyDescent="0.25">
      <c r="A29" s="235" t="s">
        <v>292</v>
      </c>
      <c r="B29" s="236" t="s">
        <v>181</v>
      </c>
      <c r="C29" s="232"/>
      <c r="D29" s="233"/>
      <c r="E29" s="232"/>
      <c r="F29" s="232"/>
    </row>
    <row r="30" spans="1:6" s="4" customFormat="1" x14ac:dyDescent="0.25">
      <c r="A30" s="22"/>
      <c r="B30" s="22"/>
      <c r="C30" s="22"/>
      <c r="D30" s="50"/>
      <c r="E30" s="22"/>
      <c r="F30" s="22"/>
    </row>
    <row r="31" spans="1:6" s="4" customFormat="1" ht="14" x14ac:dyDescent="0.3">
      <c r="A31" s="7" t="s">
        <v>294</v>
      </c>
      <c r="B31" s="22"/>
      <c r="C31" s="22"/>
      <c r="D31" s="50"/>
      <c r="E31" s="22"/>
    </row>
    <row r="32" spans="1:6" s="38" customFormat="1" ht="24" customHeight="1" x14ac:dyDescent="0.25">
      <c r="A32" s="235" t="s">
        <v>292</v>
      </c>
      <c r="B32" s="257" t="s">
        <v>134</v>
      </c>
      <c r="C32" s="257"/>
      <c r="D32" s="257"/>
      <c r="E32" s="257"/>
    </row>
    <row r="33" spans="1:6" s="38" customFormat="1" ht="17.25" customHeight="1" x14ac:dyDescent="0.25">
      <c r="A33" s="235" t="s">
        <v>292</v>
      </c>
      <c r="B33" s="236" t="s">
        <v>334</v>
      </c>
      <c r="C33" s="236"/>
      <c r="D33" s="237"/>
      <c r="E33" s="236"/>
    </row>
    <row r="34" spans="1:6" x14ac:dyDescent="0.25">
      <c r="A34" s="22"/>
      <c r="B34" s="22"/>
      <c r="C34" s="22"/>
      <c r="D34" s="50"/>
      <c r="E34" s="22"/>
    </row>
    <row r="35" spans="1:6" ht="14" x14ac:dyDescent="0.3">
      <c r="A35" s="7" t="s">
        <v>65</v>
      </c>
      <c r="B35" s="22"/>
      <c r="C35" s="22"/>
      <c r="D35" s="50"/>
      <c r="E35" s="22"/>
    </row>
    <row r="36" spans="1:6" x14ac:dyDescent="0.25">
      <c r="A36" s="22" t="s">
        <v>84</v>
      </c>
      <c r="B36" s="22"/>
      <c r="C36" s="22"/>
      <c r="D36" s="50"/>
      <c r="E36" s="22"/>
      <c r="F36" s="22"/>
    </row>
    <row r="37" spans="1:6" x14ac:dyDescent="0.25">
      <c r="A37" s="22"/>
      <c r="B37" s="230" t="s">
        <v>105</v>
      </c>
      <c r="C37" s="230" t="s">
        <v>107</v>
      </c>
      <c r="D37" s="50" t="s">
        <v>108</v>
      </c>
      <c r="E37" s="22"/>
      <c r="F37" s="22"/>
    </row>
    <row r="38" spans="1:6" x14ac:dyDescent="0.25">
      <c r="A38" s="22"/>
      <c r="B38" s="230" t="s">
        <v>106</v>
      </c>
      <c r="C38" s="230" t="s">
        <v>109</v>
      </c>
      <c r="D38" s="50" t="s">
        <v>110</v>
      </c>
      <c r="E38" s="22"/>
      <c r="F38" s="22"/>
    </row>
    <row r="39" spans="1:6" x14ac:dyDescent="0.25">
      <c r="A39" s="22" t="s">
        <v>88</v>
      </c>
      <c r="B39" s="22"/>
      <c r="C39" s="22"/>
      <c r="D39" s="50"/>
      <c r="E39" s="22"/>
      <c r="F39" s="22"/>
    </row>
    <row r="40" spans="1:6" x14ac:dyDescent="0.25">
      <c r="A40" s="22"/>
      <c r="B40" s="21" t="s">
        <v>357</v>
      </c>
      <c r="C40" s="22" t="s">
        <v>121</v>
      </c>
      <c r="D40" s="50" t="s">
        <v>111</v>
      </c>
      <c r="E40" s="22"/>
      <c r="F40" s="22"/>
    </row>
    <row r="41" spans="1:6" x14ac:dyDescent="0.25">
      <c r="A41" s="22"/>
      <c r="B41" s="22"/>
      <c r="C41" s="22"/>
      <c r="D41" s="50"/>
      <c r="E41" s="22"/>
      <c r="F41" s="22"/>
    </row>
    <row r="42" spans="1:6" x14ac:dyDescent="0.25">
      <c r="A42" s="22"/>
      <c r="B42" s="21" t="s">
        <v>148</v>
      </c>
      <c r="C42" s="22" t="s">
        <v>165</v>
      </c>
      <c r="D42" s="50" t="s">
        <v>311</v>
      </c>
      <c r="E42" s="22"/>
      <c r="F42" s="22"/>
    </row>
    <row r="43" spans="1:6" x14ac:dyDescent="0.25">
      <c r="A43" s="22"/>
      <c r="B43" s="21" t="s">
        <v>149</v>
      </c>
      <c r="C43" s="22" t="s">
        <v>166</v>
      </c>
      <c r="D43" s="50" t="s">
        <v>311</v>
      </c>
      <c r="E43" s="22"/>
      <c r="F43" s="22"/>
    </row>
    <row r="44" spans="1:6" x14ac:dyDescent="0.25">
      <c r="A44" s="22"/>
      <c r="B44" s="21" t="s">
        <v>150</v>
      </c>
      <c r="C44" s="21" t="s">
        <v>89</v>
      </c>
      <c r="D44" s="50" t="s">
        <v>313</v>
      </c>
      <c r="E44" s="22"/>
      <c r="F44" s="22"/>
    </row>
    <row r="45" spans="1:6" x14ac:dyDescent="0.25">
      <c r="A45" s="22"/>
      <c r="B45" s="21" t="s">
        <v>152</v>
      </c>
      <c r="C45" s="21" t="s">
        <v>90</v>
      </c>
      <c r="D45" s="50" t="s">
        <v>313</v>
      </c>
      <c r="E45" s="22"/>
      <c r="F45" s="22"/>
    </row>
    <row r="46" spans="1:6" x14ac:dyDescent="0.25">
      <c r="A46" s="22"/>
      <c r="B46" s="231" t="s">
        <v>175</v>
      </c>
      <c r="C46" s="230" t="s">
        <v>89</v>
      </c>
      <c r="D46" s="50" t="s">
        <v>312</v>
      </c>
      <c r="E46" s="22"/>
      <c r="F46" s="22"/>
    </row>
    <row r="47" spans="1:6" x14ac:dyDescent="0.25">
      <c r="A47" s="22"/>
      <c r="B47" s="231" t="s">
        <v>176</v>
      </c>
      <c r="C47" s="230" t="s">
        <v>90</v>
      </c>
      <c r="D47" s="50" t="s">
        <v>286</v>
      </c>
      <c r="E47" s="22"/>
      <c r="F47" s="22"/>
    </row>
    <row r="48" spans="1:6" x14ac:dyDescent="0.25">
      <c r="A48" s="22"/>
      <c r="B48" s="21" t="s">
        <v>106</v>
      </c>
      <c r="C48" s="21" t="s">
        <v>109</v>
      </c>
      <c r="D48" s="50" t="s">
        <v>178</v>
      </c>
      <c r="E48" s="22"/>
      <c r="F48" s="22"/>
    </row>
    <row r="49" spans="1:6" x14ac:dyDescent="0.25">
      <c r="A49" s="22"/>
      <c r="B49" s="21" t="s">
        <v>105</v>
      </c>
      <c r="C49" s="21" t="s">
        <v>107</v>
      </c>
      <c r="D49" s="50" t="s">
        <v>314</v>
      </c>
      <c r="E49" s="22"/>
      <c r="F49" s="22"/>
    </row>
    <row r="50" spans="1:6" x14ac:dyDescent="0.25">
      <c r="A50" s="22"/>
      <c r="B50" s="21"/>
      <c r="C50" s="22"/>
      <c r="D50" s="50"/>
      <c r="E50" s="22"/>
      <c r="F50" s="22"/>
    </row>
    <row r="51" spans="1:6" x14ac:dyDescent="0.25">
      <c r="A51" s="22"/>
      <c r="B51" s="21" t="s">
        <v>80</v>
      </c>
      <c r="C51" s="22" t="s">
        <v>167</v>
      </c>
      <c r="D51" s="50" t="s">
        <v>315</v>
      </c>
      <c r="E51" s="22"/>
      <c r="F51" s="22"/>
    </row>
    <row r="52" spans="1:6" x14ac:dyDescent="0.25">
      <c r="A52" s="22"/>
      <c r="B52" s="21" t="s">
        <v>81</v>
      </c>
      <c r="C52" s="22" t="s">
        <v>168</v>
      </c>
      <c r="D52" s="50" t="s">
        <v>316</v>
      </c>
      <c r="E52" s="22"/>
      <c r="F52" s="22"/>
    </row>
  </sheetData>
  <customSheetViews>
    <customSheetView guid="{6288208E-9884-4B0E-8120-5D97E9A2F7E1}" fitToPage="1">
      <pane ySplit="6" topLeftCell="A7" activePane="bottomLeft" state="frozen"/>
      <selection pane="bottomLeft" activeCell="E35" sqref="E35"/>
      <pageMargins left="0.25" right="0.25" top="0.41" bottom="0.65" header="0.19" footer="0.36"/>
      <pageSetup scale="89" orientation="portrait" blackAndWhite="1" r:id="rId1"/>
      <headerFooter alignWithMargins="0">
        <oddHeader>&amp;F</oddHeader>
        <oddFooter>&amp;CPage &amp;P of &amp;N&amp;R&amp;D, &amp;T</oddFooter>
      </headerFooter>
    </customSheetView>
    <customSheetView guid="{767BE687-A102-4BA4-B1EC-017F27F7D629}" fitToPage="1">
      <pane ySplit="6" topLeftCell="A7" activePane="bottomLeft" state="frozen"/>
      <selection pane="bottomLeft" activeCell="E35" sqref="E35"/>
      <pageMargins left="0.25" right="0.25" top="0.41" bottom="0.65" header="0.19" footer="0.36"/>
      <pageSetup scale="89" orientation="portrait" blackAndWhite="1" r:id="rId2"/>
      <headerFooter alignWithMargins="0">
        <oddHeader>&amp;F</oddHeader>
        <oddFooter>&amp;CPage &amp;P of &amp;N&amp;R&amp;D, &amp;T</oddFooter>
      </headerFooter>
    </customSheetView>
    <customSheetView guid="{E74D16E1-C131-4A08-84CD-BEBBD6E38E77}" fitToPage="1">
      <pane ySplit="6" topLeftCell="A7" activePane="bottomLeft" state="frozen"/>
      <selection pane="bottomLeft" activeCell="E35" sqref="E35"/>
      <pageMargins left="0.25" right="0.25" top="0.41" bottom="0.65" header="0.19" footer="0.36"/>
      <pageSetup scale="89" orientation="portrait" blackAndWhite="1" r:id="rId3"/>
      <headerFooter alignWithMargins="0">
        <oddHeader>&amp;F</oddHeader>
        <oddFooter>&amp;CPage &amp;P of &amp;N&amp;R&amp;D, &amp;T</oddFooter>
      </headerFooter>
    </customSheetView>
    <customSheetView guid="{7BBACD3F-2A37-480A-8496-757FC6CDAD25}" fitToPage="1">
      <pane ySplit="6" topLeftCell="A7" activePane="bottomLeft" state="frozen"/>
      <selection pane="bottomLeft" activeCell="E35" sqref="E35"/>
      <pageMargins left="0.25" right="0.25" top="0.41" bottom="0.65" header="0.19" footer="0.36"/>
      <pageSetup scale="89" orientation="portrait" blackAndWhite="1" r:id="rId4"/>
      <headerFooter alignWithMargins="0">
        <oddHeader>&amp;F</oddHeader>
        <oddFooter>&amp;CPage &amp;P of &amp;N&amp;R&amp;D, &amp;T</oddFooter>
      </headerFooter>
    </customSheetView>
  </customSheetViews>
  <mergeCells count="1">
    <mergeCell ref="B32:E32"/>
  </mergeCells>
  <phoneticPr fontId="14" type="noConversion"/>
  <pageMargins left="0.25" right="0.25" top="0.41" bottom="0.65" header="0.19" footer="0.36"/>
  <pageSetup scale="92" orientation="portrait" r:id="rId5"/>
  <headerFooter alignWithMargins="0">
    <oddFooter>&amp;L&amp;"Arial,Regular"Page &amp;P of &amp;N
&amp;D, &amp;T&amp;R&amp;"Arial,Regular"&amp;Z
&amp;F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46</vt:i4>
      </vt:variant>
    </vt:vector>
  </HeadingPairs>
  <TitlesOfParts>
    <vt:vector size="58" baseType="lpstr">
      <vt:lpstr>RECONCILIATION</vt:lpstr>
      <vt:lpstr>1324</vt:lpstr>
      <vt:lpstr>5111</vt:lpstr>
      <vt:lpstr>5124</vt:lpstr>
      <vt:lpstr>5145</vt:lpstr>
      <vt:lpstr>5180</vt:lpstr>
      <vt:lpstr>5181</vt:lpstr>
      <vt:lpstr>5183</vt:lpstr>
      <vt:lpstr>5187</vt:lpstr>
      <vt:lpstr>5189</vt:lpstr>
      <vt:lpstr>5194</vt:lpstr>
      <vt:lpstr>5199</vt:lpstr>
      <vt:lpstr>BALANCE</vt:lpstr>
      <vt:lpstr>DIFFERENCE</vt:lpstr>
      <vt:lpstr>GL_1324</vt:lpstr>
      <vt:lpstr>GL_5111</vt:lpstr>
      <vt:lpstr>GL_5124</vt:lpstr>
      <vt:lpstr>GL_5145</vt:lpstr>
      <vt:lpstr>GL_5180</vt:lpstr>
      <vt:lpstr>GL_5181</vt:lpstr>
      <vt:lpstr>GL_5183</vt:lpstr>
      <vt:lpstr>GL_5187</vt:lpstr>
      <vt:lpstr>GL_5189</vt:lpstr>
      <vt:lpstr>GL_5194</vt:lpstr>
      <vt:lpstr>GL_5199</vt:lpstr>
      <vt:lpstr>MONTH</vt:lpstr>
      <vt:lpstr>'5180'!Print_Area</vt:lpstr>
      <vt:lpstr>'5181'!Print_Area</vt:lpstr>
      <vt:lpstr>'5183'!Print_Area</vt:lpstr>
      <vt:lpstr>RECONCILIATION!Print_Area</vt:lpstr>
      <vt:lpstr>RECONCILIATION!Print_Area_MI</vt:lpstr>
      <vt:lpstr>'5124'!Print_Titles</vt:lpstr>
      <vt:lpstr>'5145'!Print_Titles</vt:lpstr>
      <vt:lpstr>RECONCILIATION!Print_Titles</vt:lpstr>
      <vt:lpstr>RECONCILIATION!Print_Titles_MI</vt:lpstr>
      <vt:lpstr>REP_1324</vt:lpstr>
      <vt:lpstr>REP_5111</vt:lpstr>
      <vt:lpstr>REP_5124</vt:lpstr>
      <vt:lpstr>REP_5145</vt:lpstr>
      <vt:lpstr>REP_5180</vt:lpstr>
      <vt:lpstr>REP_5181</vt:lpstr>
      <vt:lpstr>REP_5183</vt:lpstr>
      <vt:lpstr>REP_5187</vt:lpstr>
      <vt:lpstr>REP_5189</vt:lpstr>
      <vt:lpstr>REP_5194</vt:lpstr>
      <vt:lpstr>REP_5199</vt:lpstr>
      <vt:lpstr>TITLE</vt:lpstr>
      <vt:lpstr>TITLE_1324</vt:lpstr>
      <vt:lpstr>TITLE_5111</vt:lpstr>
      <vt:lpstr>TITLE_5124</vt:lpstr>
      <vt:lpstr>TITLE_5145</vt:lpstr>
      <vt:lpstr>'5183'!TITLE_5180</vt:lpstr>
      <vt:lpstr>TITLE_5180</vt:lpstr>
      <vt:lpstr>TITLE_5181</vt:lpstr>
      <vt:lpstr>TITLE_5187</vt:lpstr>
      <vt:lpstr>TITLE_5189</vt:lpstr>
      <vt:lpstr>TITLE_5194</vt:lpstr>
      <vt:lpstr>TITLE_5199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Account 035 Reconciliation - Template</dc:title>
  <dc:creator>OFM Accounting</dc:creator>
  <cp:lastModifiedBy>Wilson, Anwar (OFM)</cp:lastModifiedBy>
  <cp:lastPrinted>2019-07-25T00:02:05Z</cp:lastPrinted>
  <dcterms:created xsi:type="dcterms:W3CDTF">1997-11-26T18:58:08Z</dcterms:created>
  <dcterms:modified xsi:type="dcterms:W3CDTF">2023-06-15T19:58:07Z</dcterms:modified>
</cp:coreProperties>
</file>