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" windowWidth="21900" windowHeight="10260"/>
  </bookViews>
  <sheets>
    <sheet name="Cover" sheetId="2" r:id="rId1"/>
    <sheet name="(A) Current Law" sheetId="1" r:id="rId2"/>
    <sheet name="(B) $2500" sheetId="5" r:id="rId3"/>
    <sheet name="(C) $2750" sheetId="10" r:id="rId4"/>
    <sheet name="(D) $3000" sheetId="11" r:id="rId5"/>
    <sheet name="(E) $3500" sheetId="12" r:id="rId6"/>
    <sheet name="Handouts" sheetId="1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_Fill" localSheetId="1" hidden="1">'[1]2005-06'!#REF!</definedName>
    <definedName name="_Fill" localSheetId="2" hidden="1">'[1]2005-06'!#REF!</definedName>
    <definedName name="_Fill" localSheetId="3" hidden="1">'[1]2005-06'!#REF!</definedName>
    <definedName name="_Fill" localSheetId="4" hidden="1">'[1]2005-06'!#REF!</definedName>
    <definedName name="_Fill" localSheetId="5" hidden="1">'[1]2005-06'!#REF!</definedName>
    <definedName name="_Fill" hidden="1">'[1]2005-06'!#REF!</definedName>
    <definedName name="_Order1" hidden="1">0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AAVR" localSheetId="2">#REF!</definedName>
    <definedName name="AAVR" localSheetId="3">#REF!</definedName>
    <definedName name="AAVR" localSheetId="4">#REF!</definedName>
    <definedName name="AAVR" localSheetId="5">#REF!</definedName>
    <definedName name="AAVR">#REF!</definedName>
    <definedName name="ActReg">[2]Symbology!$C$10</definedName>
    <definedName name="ActRegCode">[2]Symbology!$C$12</definedName>
    <definedName name="ActRegThemeColor" localSheetId="1">[2]Symbology!#REF!</definedName>
    <definedName name="ActRegThemeColor" localSheetId="2">[2]Symbology!#REF!</definedName>
    <definedName name="ActRegThemeColor" localSheetId="3">[2]Symbology!#REF!</definedName>
    <definedName name="ActRegThemeColor" localSheetId="4">[2]Symbology!#REF!</definedName>
    <definedName name="ActRegThemeColor" localSheetId="5">[2]Symbology!#REF!</definedName>
    <definedName name="ActRegThemeColor">[2]Symbology!#REF!</definedName>
    <definedName name="ActRegTintandShade" localSheetId="1">[2]Symbology!#REF!</definedName>
    <definedName name="ActRegTintandShade" localSheetId="2">[2]Symbology!#REF!</definedName>
    <definedName name="ActRegTintandShade" localSheetId="3">[2]Symbology!#REF!</definedName>
    <definedName name="ActRegTintandShade" localSheetId="4">[2]Symbology!#REF!</definedName>
    <definedName name="ActRegTintandShade" localSheetId="5">[2]Symbology!#REF!</definedName>
    <definedName name="ActRegTintandShade">[2]Symbology!#REF!</definedName>
    <definedName name="ActRegValue">[2]Symbology!$C$11</definedName>
    <definedName name="Categ1">[2]Data!$L$15</definedName>
    <definedName name="Categ2">[2]Data!$L$16</definedName>
    <definedName name="Categ3">[2]Data!$L$17</definedName>
    <definedName name="Categ4">[2]Data!$L$18</definedName>
    <definedName name="Categ5">[2]Data!$L$19</definedName>
    <definedName name="COAAV" localSheetId="1">[3]AAV!#REF!</definedName>
    <definedName name="COAAV" localSheetId="2">[3]AAV!#REF!</definedName>
    <definedName name="COAAV" localSheetId="3">[3]AAV!#REF!</definedName>
    <definedName name="COAAV" localSheetId="4">[3]AAV!#REF!</definedName>
    <definedName name="COAAV" localSheetId="5">[3]AAV!#REF!</definedName>
    <definedName name="COAAV">#REF!</definedName>
    <definedName name="COAAV2" localSheetId="1">[4]AAV!#REF!</definedName>
    <definedName name="COAAV2" localSheetId="2">[4]AAV!#REF!</definedName>
    <definedName name="COAAV2" localSheetId="3">[4]AAV!#REF!</definedName>
    <definedName name="COAAV2" localSheetId="4">[4]AAV!#REF!</definedName>
    <definedName name="COAAV2" localSheetId="5">[4]AAV!#REF!</definedName>
    <definedName name="COAAV2">[4]AAV!#REF!</definedName>
    <definedName name="Color1b">[2]Data!$I$15</definedName>
    <definedName name="Color2b">[2]Data!$I$16</definedName>
    <definedName name="Color3b">[2]Data!$I$17</definedName>
    <definedName name="Color4b">[2]Data!$I$18</definedName>
    <definedName name="Color5b">[2]Data!$I$19</definedName>
    <definedName name="ColorValues">[2]Symbology!$D$2:$E$6</definedName>
    <definedName name="Header1">[2]Data!$N$15</definedName>
    <definedName name="Header2">[2]Data!$N$16</definedName>
    <definedName name="Header3">[2]Data!$N$17</definedName>
    <definedName name="INFLR" localSheetId="1">#REF!</definedName>
    <definedName name="INFLR" localSheetId="2">#REF!</definedName>
    <definedName name="INFLR" localSheetId="3">#REF!</definedName>
    <definedName name="INFLR" localSheetId="4">#REF!</definedName>
    <definedName name="INFLR" localSheetId="5">#REF!</definedName>
    <definedName name="INFLR">#REF!</definedName>
    <definedName name="LBASER" localSheetId="1">#REF!</definedName>
    <definedName name="LBASER" localSheetId="2">#REF!</definedName>
    <definedName name="LBASER" localSheetId="3">#REF!</definedName>
    <definedName name="LBASER" localSheetId="4">#REF!</definedName>
    <definedName name="LBASER" localSheetId="5">#REF!</definedName>
    <definedName name="LBASER">#REF!</definedName>
    <definedName name="Legend1" localSheetId="1">#REF!</definedName>
    <definedName name="Legend1" localSheetId="2">#REF!</definedName>
    <definedName name="Legend1" localSheetId="3">#REF!</definedName>
    <definedName name="Legend1" localSheetId="4">#REF!</definedName>
    <definedName name="Legend1" localSheetId="5">#REF!</definedName>
    <definedName name="Legend1">#REF!</definedName>
    <definedName name="Legend2" localSheetId="1">#REF!</definedName>
    <definedName name="Legend2" localSheetId="2">#REF!</definedName>
    <definedName name="Legend2" localSheetId="3">#REF!</definedName>
    <definedName name="Legend2" localSheetId="4">#REF!</definedName>
    <definedName name="Legend2" localSheetId="5">#REF!</definedName>
    <definedName name="Legend2">#REF!</definedName>
    <definedName name="Legend3" localSheetId="1">#REF!</definedName>
    <definedName name="Legend3" localSheetId="2">#REF!</definedName>
    <definedName name="Legend3" localSheetId="3">#REF!</definedName>
    <definedName name="Legend3" localSheetId="4">#REF!</definedName>
    <definedName name="Legend3" localSheetId="5">#REF!</definedName>
    <definedName name="Legend3">#REF!</definedName>
    <definedName name="Legend4" localSheetId="1">#REF!</definedName>
    <definedName name="Legend4" localSheetId="2">#REF!</definedName>
    <definedName name="Legend4" localSheetId="3">#REF!</definedName>
    <definedName name="Legend4" localSheetId="4">#REF!</definedName>
    <definedName name="Legend4" localSheetId="5">#REF!</definedName>
    <definedName name="Legend4">#REF!</definedName>
    <definedName name="Legend5" localSheetId="1">#REF!</definedName>
    <definedName name="Legend5" localSheetId="2">#REF!</definedName>
    <definedName name="Legend5" localSheetId="3">#REF!</definedName>
    <definedName name="Legend5" localSheetId="4">#REF!</definedName>
    <definedName name="Legend5" localSheetId="5">#REF!</definedName>
    <definedName name="Legend5">#REF!</definedName>
    <definedName name="Levy_Max" localSheetId="2">#REF!</definedName>
    <definedName name="Levy_Max" localSheetId="3">#REF!</definedName>
    <definedName name="Levy_Max" localSheetId="4">#REF!</definedName>
    <definedName name="Levy_Max" localSheetId="5">#REF!</definedName>
    <definedName name="Levy_Max">#REF!</definedName>
    <definedName name="Minimum2">[2]Data!$J$16</definedName>
    <definedName name="Minimum3">[2]Data!$J$17</definedName>
    <definedName name="Minimum4">[2]Data!$J$18</definedName>
    <definedName name="Minimum5">[2]Data!$J$19</definedName>
    <definedName name="_xlnm.Print_Area" localSheetId="1">'(A) Current Law'!$A$1:$W$303</definedName>
    <definedName name="_xlnm.Print_Area" localSheetId="2">'(B) $2500'!$A$1:$AD$305</definedName>
    <definedName name="_xlnm.Print_Area" localSheetId="3">'(C) $2750'!$A$1:$AD$305</definedName>
    <definedName name="_xlnm.Print_Area" localSheetId="4">'(D) $3000'!$A$1:$AD$305</definedName>
    <definedName name="_xlnm.Print_Area" localSheetId="5">'(E) $3500'!$A$1:$AD$305</definedName>
    <definedName name="_xlnm.Print_Area" localSheetId="0">Cover!$A$9:$R$18</definedName>
    <definedName name="_xlnm.Print_Area" localSheetId="6">Handouts!$I$21:$N$37</definedName>
    <definedName name="_xlnm.Print_Titles" localSheetId="1">'(A) Current Law'!$1:$6</definedName>
    <definedName name="_xlnm.Print_Titles" localSheetId="2">'(B) $2500'!$1:$8</definedName>
    <definedName name="_xlnm.Print_Titles" localSheetId="3">'(C) $2750'!$1:$8</definedName>
    <definedName name="_xlnm.Print_Titles" localSheetId="4">'(D) $3000'!$1:$8</definedName>
    <definedName name="_xlnm.Print_Titles" localSheetId="5">'(E) $3500'!$1:$8</definedName>
    <definedName name="RegDataColor">[2]Data!$B$3:$E$298</definedName>
    <definedName name="sending">[5]Nonhigh!$T$12:$U$60</definedName>
    <definedName name="SENDP213" localSheetId="1">#REF!</definedName>
    <definedName name="SENDP213" localSheetId="2">#REF!</definedName>
    <definedName name="SENDP213" localSheetId="3">#REF!</definedName>
    <definedName name="SENDP213" localSheetId="4">#REF!</definedName>
    <definedName name="SENDP213" localSheetId="5">#REF!</definedName>
    <definedName name="SENDP213">#REF!</definedName>
    <definedName name="serving">[5]Nonhigh!$P$12:$Q$98</definedName>
    <definedName name="SERVP213" localSheetId="1">#REF!</definedName>
    <definedName name="SERVP213" localSheetId="2">#REF!</definedName>
    <definedName name="SERVP213" localSheetId="3">#REF!</definedName>
    <definedName name="SERVP213" localSheetId="4">#REF!</definedName>
    <definedName name="SERVP213" localSheetId="5">#REF!</definedName>
    <definedName name="SERVP213">#REF!</definedName>
    <definedName name="TextColor">[2]Misc!$L$8:$M$43</definedName>
    <definedName name="Top" localSheetId="1">#REF!</definedName>
    <definedName name="Top" localSheetId="2">#REF!</definedName>
    <definedName name="Top" localSheetId="3">#REF!</definedName>
    <definedName name="Top" localSheetId="4">#REF!</definedName>
    <definedName name="Top" localSheetId="5">#REF!</definedName>
    <definedName name="Top">#REF!</definedName>
    <definedName name="TRANR" localSheetId="1">#REF!</definedName>
    <definedName name="TRANR" localSheetId="2">#REF!</definedName>
    <definedName name="TRANR" localSheetId="3">#REF!</definedName>
    <definedName name="TRANR" localSheetId="4">#REF!</definedName>
    <definedName name="TRANR" localSheetId="5">#REF!</definedName>
    <definedName name="TRANR">#REF!</definedName>
    <definedName name="VALR" localSheetId="2">#REF!</definedName>
    <definedName name="VALR" localSheetId="3">#REF!</definedName>
    <definedName name="VALR" localSheetId="4">#REF!</definedName>
    <definedName name="VALR" localSheetId="5">#REF!</definedName>
    <definedName name="VALR">#REF!</definedName>
    <definedName name="whatever" localSheetId="1">[6]AAV!#REF!</definedName>
    <definedName name="whatever" localSheetId="2">[6]AAV!#REF!</definedName>
    <definedName name="whatever" localSheetId="3">[6]AAV!#REF!</definedName>
    <definedName name="whatever" localSheetId="4">[6]AAV!#REF!</definedName>
    <definedName name="whatever" localSheetId="5">[6]AAV!#REF!</definedName>
    <definedName name="whatever">[6]AAV!#REF!</definedName>
  </definedNames>
  <calcPr calcId="125725"/>
</workbook>
</file>

<file path=xl/calcChain.xml><?xml version="1.0" encoding="utf-8"?>
<calcChain xmlns="http://schemas.openxmlformats.org/spreadsheetml/2006/main">
  <c r="G37" i="14"/>
  <c r="F37"/>
  <c r="E37"/>
  <c r="D37"/>
  <c r="C37"/>
  <c r="G36"/>
  <c r="N36" s="1"/>
  <c r="G35"/>
  <c r="G34"/>
  <c r="N34" s="1"/>
  <c r="G33"/>
  <c r="G32"/>
  <c r="N32" s="1"/>
  <c r="G31"/>
  <c r="G30"/>
  <c r="N30" s="1"/>
  <c r="G29"/>
  <c r="G28"/>
  <c r="N28" s="1"/>
  <c r="G27"/>
  <c r="G26"/>
  <c r="N26" s="1"/>
  <c r="G25"/>
  <c r="G24"/>
  <c r="N24" s="1"/>
  <c r="G23"/>
  <c r="N23" s="1"/>
  <c r="F36"/>
  <c r="F35"/>
  <c r="F34"/>
  <c r="F33"/>
  <c r="F32"/>
  <c r="F31"/>
  <c r="F30"/>
  <c r="F29"/>
  <c r="F28"/>
  <c r="F27"/>
  <c r="F26"/>
  <c r="F25"/>
  <c r="F24"/>
  <c r="F23"/>
  <c r="M23" s="1"/>
  <c r="E36"/>
  <c r="L36" s="1"/>
  <c r="E35"/>
  <c r="L35" s="1"/>
  <c r="E34"/>
  <c r="L34" s="1"/>
  <c r="E33"/>
  <c r="L33" s="1"/>
  <c r="E32"/>
  <c r="L32" s="1"/>
  <c r="E31"/>
  <c r="L31" s="1"/>
  <c r="E30"/>
  <c r="L30" s="1"/>
  <c r="E29"/>
  <c r="L29" s="1"/>
  <c r="E28"/>
  <c r="L28" s="1"/>
  <c r="E27"/>
  <c r="L27" s="1"/>
  <c r="E26"/>
  <c r="L26" s="1"/>
  <c r="E25"/>
  <c r="L25" s="1"/>
  <c r="E24"/>
  <c r="E23"/>
  <c r="L23" s="1"/>
  <c r="D36"/>
  <c r="D35"/>
  <c r="K35" s="1"/>
  <c r="D34"/>
  <c r="K34" s="1"/>
  <c r="D33"/>
  <c r="K33" s="1"/>
  <c r="D32"/>
  <c r="K32" s="1"/>
  <c r="D31"/>
  <c r="K31" s="1"/>
  <c r="D30"/>
  <c r="K30" s="1"/>
  <c r="D29"/>
  <c r="K29" s="1"/>
  <c r="D28"/>
  <c r="K28" s="1"/>
  <c r="D27"/>
  <c r="K27" s="1"/>
  <c r="D26"/>
  <c r="K26" s="1"/>
  <c r="D25"/>
  <c r="K25" s="1"/>
  <c r="D24"/>
  <c r="K24" s="1"/>
  <c r="D23"/>
  <c r="K23" s="1"/>
  <c r="C24"/>
  <c r="J24" s="1"/>
  <c r="C25"/>
  <c r="C26"/>
  <c r="J26" s="1"/>
  <c r="C27"/>
  <c r="C28"/>
  <c r="J28" s="1"/>
  <c r="C29"/>
  <c r="C30"/>
  <c r="J30" s="1"/>
  <c r="C31"/>
  <c r="C32"/>
  <c r="J32" s="1"/>
  <c r="C33"/>
  <c r="C34"/>
  <c r="J34" s="1"/>
  <c r="C35"/>
  <c r="C36"/>
  <c r="J36" s="1"/>
  <c r="C23"/>
  <c r="N37"/>
  <c r="M37"/>
  <c r="L37"/>
  <c r="K37"/>
  <c r="J37"/>
  <c r="M36"/>
  <c r="K36"/>
  <c r="N35"/>
  <c r="M35"/>
  <c r="J35"/>
  <c r="M34"/>
  <c r="N33"/>
  <c r="M33"/>
  <c r="J33"/>
  <c r="M32"/>
  <c r="N31"/>
  <c r="M31"/>
  <c r="J31"/>
  <c r="M30"/>
  <c r="N29"/>
  <c r="M29"/>
  <c r="J29"/>
  <c r="M28"/>
  <c r="N27"/>
  <c r="M27"/>
  <c r="J27"/>
  <c r="M26"/>
  <c r="N25"/>
  <c r="M25"/>
  <c r="J25"/>
  <c r="M24"/>
  <c r="L24"/>
  <c r="J23"/>
  <c r="G78"/>
  <c r="G77"/>
  <c r="G76"/>
  <c r="G75"/>
  <c r="G74"/>
  <c r="G73"/>
  <c r="G72"/>
  <c r="G71"/>
  <c r="G70"/>
  <c r="G69"/>
  <c r="G68"/>
  <c r="G67"/>
  <c r="G66"/>
  <c r="G65"/>
  <c r="G64"/>
  <c r="F78"/>
  <c r="F77"/>
  <c r="F76"/>
  <c r="F75"/>
  <c r="F74"/>
  <c r="F73"/>
  <c r="F72"/>
  <c r="F71"/>
  <c r="F70"/>
  <c r="F69"/>
  <c r="F68"/>
  <c r="F67"/>
  <c r="F66"/>
  <c r="F65"/>
  <c r="F64"/>
  <c r="E78"/>
  <c r="E77"/>
  <c r="E76"/>
  <c r="E75"/>
  <c r="E74"/>
  <c r="E73"/>
  <c r="E72"/>
  <c r="E71"/>
  <c r="E70"/>
  <c r="E69"/>
  <c r="E68"/>
  <c r="E67"/>
  <c r="E66"/>
  <c r="E65"/>
  <c r="E64"/>
  <c r="D78"/>
  <c r="D77"/>
  <c r="D76"/>
  <c r="D75"/>
  <c r="D74"/>
  <c r="D73"/>
  <c r="D72"/>
  <c r="D71"/>
  <c r="D70"/>
  <c r="D69"/>
  <c r="D68"/>
  <c r="D67"/>
  <c r="D66"/>
  <c r="D65"/>
  <c r="D64"/>
  <c r="C78"/>
  <c r="C77"/>
  <c r="C76"/>
  <c r="C75"/>
  <c r="C74"/>
  <c r="C73"/>
  <c r="C72"/>
  <c r="C71"/>
  <c r="C70"/>
  <c r="C69"/>
  <c r="C68"/>
  <c r="C67"/>
  <c r="C66"/>
  <c r="C65"/>
  <c r="C64"/>
  <c r="G59"/>
  <c r="G46"/>
  <c r="G47"/>
  <c r="G48"/>
  <c r="G49"/>
  <c r="G50"/>
  <c r="G51"/>
  <c r="G52"/>
  <c r="G53"/>
  <c r="G54"/>
  <c r="G55"/>
  <c r="G56"/>
  <c r="G57"/>
  <c r="G58"/>
  <c r="G45"/>
  <c r="F59"/>
  <c r="F46"/>
  <c r="F47"/>
  <c r="F48"/>
  <c r="F49"/>
  <c r="F50"/>
  <c r="F51"/>
  <c r="F52"/>
  <c r="F53"/>
  <c r="F54"/>
  <c r="F55"/>
  <c r="F56"/>
  <c r="F57"/>
  <c r="F58"/>
  <c r="F45"/>
  <c r="E59"/>
  <c r="E46"/>
  <c r="E47"/>
  <c r="E48"/>
  <c r="E49"/>
  <c r="E50"/>
  <c r="E51"/>
  <c r="E52"/>
  <c r="E53"/>
  <c r="E54"/>
  <c r="E55"/>
  <c r="E56"/>
  <c r="E57"/>
  <c r="E58"/>
  <c r="E45"/>
  <c r="D59"/>
  <c r="D58"/>
  <c r="D57"/>
  <c r="D56"/>
  <c r="D55"/>
  <c r="D54"/>
  <c r="D53"/>
  <c r="D52"/>
  <c r="D51"/>
  <c r="D50"/>
  <c r="D49"/>
  <c r="D48"/>
  <c r="D47"/>
  <c r="D46"/>
  <c r="D45"/>
  <c r="C59"/>
  <c r="C46"/>
  <c r="C47"/>
  <c r="C48"/>
  <c r="C49"/>
  <c r="C50"/>
  <c r="C51"/>
  <c r="C52"/>
  <c r="C53"/>
  <c r="C54"/>
  <c r="C55"/>
  <c r="C56"/>
  <c r="C57"/>
  <c r="C58"/>
  <c r="C45"/>
  <c r="N18"/>
  <c r="M18"/>
  <c r="L18"/>
  <c r="K18"/>
  <c r="J18"/>
  <c r="G19"/>
  <c r="N19" s="1"/>
  <c r="G5"/>
  <c r="N5" s="1"/>
  <c r="G6"/>
  <c r="N6" s="1"/>
  <c r="G7"/>
  <c r="N7" s="1"/>
  <c r="G8"/>
  <c r="N8" s="1"/>
  <c r="G9"/>
  <c r="N9" s="1"/>
  <c r="G10"/>
  <c r="N10" s="1"/>
  <c r="G11"/>
  <c r="N11" s="1"/>
  <c r="G12"/>
  <c r="N12" s="1"/>
  <c r="G13"/>
  <c r="N13" s="1"/>
  <c r="G14"/>
  <c r="N14" s="1"/>
  <c r="G15"/>
  <c r="N15" s="1"/>
  <c r="G16"/>
  <c r="N16" s="1"/>
  <c r="G17"/>
  <c r="N17" s="1"/>
  <c r="G4"/>
  <c r="N4" s="1"/>
  <c r="F19"/>
  <c r="M19" s="1"/>
  <c r="F17"/>
  <c r="M17" s="1"/>
  <c r="F16"/>
  <c r="M16" s="1"/>
  <c r="F15"/>
  <c r="M15" s="1"/>
  <c r="F14"/>
  <c r="M14" s="1"/>
  <c r="F13"/>
  <c r="M13" s="1"/>
  <c r="F12"/>
  <c r="M12" s="1"/>
  <c r="F11"/>
  <c r="M11" s="1"/>
  <c r="F10"/>
  <c r="M10" s="1"/>
  <c r="F9"/>
  <c r="M9" s="1"/>
  <c r="F8"/>
  <c r="M8" s="1"/>
  <c r="F7"/>
  <c r="M7" s="1"/>
  <c r="F6"/>
  <c r="M6" s="1"/>
  <c r="F5"/>
  <c r="M5" s="1"/>
  <c r="F4"/>
  <c r="M4" s="1"/>
  <c r="E19"/>
  <c r="L19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4"/>
  <c r="L4" s="1"/>
  <c r="D19"/>
  <c r="K19" s="1"/>
  <c r="D5"/>
  <c r="K5" s="1"/>
  <c r="D6"/>
  <c r="K6" s="1"/>
  <c r="D7"/>
  <c r="K7" s="1"/>
  <c r="D8"/>
  <c r="K8" s="1"/>
  <c r="D9"/>
  <c r="K9" s="1"/>
  <c r="D10"/>
  <c r="K10" s="1"/>
  <c r="D11"/>
  <c r="K11" s="1"/>
  <c r="D12"/>
  <c r="K12" s="1"/>
  <c r="D13"/>
  <c r="K13" s="1"/>
  <c r="D14"/>
  <c r="K14" s="1"/>
  <c r="D15"/>
  <c r="K15" s="1"/>
  <c r="D16"/>
  <c r="K16" s="1"/>
  <c r="D17"/>
  <c r="K17" s="1"/>
  <c r="D4"/>
  <c r="K4" s="1"/>
  <c r="C19"/>
  <c r="J19" s="1"/>
  <c r="C17"/>
  <c r="J17" s="1"/>
  <c r="C16"/>
  <c r="J16" s="1"/>
  <c r="C15"/>
  <c r="J15" s="1"/>
  <c r="C14"/>
  <c r="J14" s="1"/>
  <c r="C13"/>
  <c r="J13" s="1"/>
  <c r="C12"/>
  <c r="J12" s="1"/>
  <c r="C11"/>
  <c r="J11" s="1"/>
  <c r="C10"/>
  <c r="J10" s="1"/>
  <c r="C9"/>
  <c r="J9" s="1"/>
  <c r="C8"/>
  <c r="J8" s="1"/>
  <c r="C7"/>
  <c r="J7" s="1"/>
  <c r="C6"/>
  <c r="J6" s="1"/>
  <c r="C5"/>
  <c r="J5" s="1"/>
  <c r="C4"/>
  <c r="J4" s="1"/>
  <c r="G11" i="1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10"/>
  <c r="AC305"/>
  <c r="AB305"/>
  <c r="AA305"/>
  <c r="X305"/>
  <c r="V305"/>
  <c r="T305"/>
  <c r="S305"/>
  <c r="AD305" s="1"/>
  <c r="R305"/>
  <c r="O305"/>
  <c r="Z305" s="1"/>
  <c r="K305"/>
  <c r="J305"/>
  <c r="Y305" s="1"/>
  <c r="AC304"/>
  <c r="AB304"/>
  <c r="AA304"/>
  <c r="X304"/>
  <c r="V304"/>
  <c r="T304"/>
  <c r="S304"/>
  <c r="AD304" s="1"/>
  <c r="R304"/>
  <c r="O304"/>
  <c r="Z304" s="1"/>
  <c r="K304"/>
  <c r="J304"/>
  <c r="Y304" s="1"/>
  <c r="AC303"/>
  <c r="AB303"/>
  <c r="AA303"/>
  <c r="X303"/>
  <c r="V303"/>
  <c r="T303"/>
  <c r="S303"/>
  <c r="AD303" s="1"/>
  <c r="R303"/>
  <c r="O303"/>
  <c r="Z303" s="1"/>
  <c r="K303"/>
  <c r="J303"/>
  <c r="Y303" s="1"/>
  <c r="AC302"/>
  <c r="AB302"/>
  <c r="AA302"/>
  <c r="X302"/>
  <c r="V302"/>
  <c r="T302"/>
  <c r="S302"/>
  <c r="AD302" s="1"/>
  <c r="R302"/>
  <c r="O302"/>
  <c r="Z302" s="1"/>
  <c r="K302"/>
  <c r="J302"/>
  <c r="Y302" s="1"/>
  <c r="AC301"/>
  <c r="AB301"/>
  <c r="AA301"/>
  <c r="X301"/>
  <c r="V301"/>
  <c r="T301"/>
  <c r="S301"/>
  <c r="AD301" s="1"/>
  <c r="R301"/>
  <c r="O301"/>
  <c r="Z301" s="1"/>
  <c r="K301"/>
  <c r="J301"/>
  <c r="Y301" s="1"/>
  <c r="AC300"/>
  <c r="AB300"/>
  <c r="AA300"/>
  <c r="X300"/>
  <c r="V300"/>
  <c r="T300"/>
  <c r="S300"/>
  <c r="AD300" s="1"/>
  <c r="R300"/>
  <c r="O300"/>
  <c r="Z300" s="1"/>
  <c r="K300"/>
  <c r="J300"/>
  <c r="Y300" s="1"/>
  <c r="AC299"/>
  <c r="AB299"/>
  <c r="AA299"/>
  <c r="X299"/>
  <c r="V299"/>
  <c r="T299"/>
  <c r="S299"/>
  <c r="AD299" s="1"/>
  <c r="R299"/>
  <c r="O299"/>
  <c r="Z299" s="1"/>
  <c r="K299"/>
  <c r="J299"/>
  <c r="Y299" s="1"/>
  <c r="AC298"/>
  <c r="AB298"/>
  <c r="AA298"/>
  <c r="X298"/>
  <c r="V298"/>
  <c r="T298"/>
  <c r="S298"/>
  <c r="AD298" s="1"/>
  <c r="R298"/>
  <c r="O298"/>
  <c r="Z298" s="1"/>
  <c r="K298"/>
  <c r="J298"/>
  <c r="Y298" s="1"/>
  <c r="AC297"/>
  <c r="AB297"/>
  <c r="AA297"/>
  <c r="X297"/>
  <c r="V297"/>
  <c r="T297"/>
  <c r="S297"/>
  <c r="AD297" s="1"/>
  <c r="R297"/>
  <c r="O297"/>
  <c r="Z297" s="1"/>
  <c r="K297"/>
  <c r="J297"/>
  <c r="Y297" s="1"/>
  <c r="AC296"/>
  <c r="AB296"/>
  <c r="AA296"/>
  <c r="X296"/>
  <c r="V296"/>
  <c r="T296"/>
  <c r="S296"/>
  <c r="AD296" s="1"/>
  <c r="R296"/>
  <c r="O296"/>
  <c r="Z296" s="1"/>
  <c r="K296"/>
  <c r="J296"/>
  <c r="Y296" s="1"/>
  <c r="AC295"/>
  <c r="AB295"/>
  <c r="AA295"/>
  <c r="X295"/>
  <c r="V295"/>
  <c r="T295"/>
  <c r="S295"/>
  <c r="AD295" s="1"/>
  <c r="R295"/>
  <c r="O295"/>
  <c r="Z295" s="1"/>
  <c r="K295"/>
  <c r="J295"/>
  <c r="Y295" s="1"/>
  <c r="AC294"/>
  <c r="AB294"/>
  <c r="AA294"/>
  <c r="X294"/>
  <c r="V294"/>
  <c r="T294"/>
  <c r="S294"/>
  <c r="AD294" s="1"/>
  <c r="R294"/>
  <c r="O294"/>
  <c r="Z294" s="1"/>
  <c r="K294"/>
  <c r="J294"/>
  <c r="Y294" s="1"/>
  <c r="AC293"/>
  <c r="AB293"/>
  <c r="AA293"/>
  <c r="X293"/>
  <c r="V293"/>
  <c r="T293"/>
  <c r="S293"/>
  <c r="AD293" s="1"/>
  <c r="R293"/>
  <c r="O293"/>
  <c r="Z293" s="1"/>
  <c r="K293"/>
  <c r="J293"/>
  <c r="Y293" s="1"/>
  <c r="AC292"/>
  <c r="AB292"/>
  <c r="AA292"/>
  <c r="X292"/>
  <c r="V292"/>
  <c r="T292"/>
  <c r="S292"/>
  <c r="AD292" s="1"/>
  <c r="R292"/>
  <c r="O292"/>
  <c r="Z292" s="1"/>
  <c r="K292"/>
  <c r="J292"/>
  <c r="Y292" s="1"/>
  <c r="AC291"/>
  <c r="AB291"/>
  <c r="AA291"/>
  <c r="X291"/>
  <c r="V291"/>
  <c r="T291"/>
  <c r="S291"/>
  <c r="AD291" s="1"/>
  <c r="R291"/>
  <c r="O291"/>
  <c r="Z291" s="1"/>
  <c r="K291"/>
  <c r="J291"/>
  <c r="Y291" s="1"/>
  <c r="AC290"/>
  <c r="AB290"/>
  <c r="AA290"/>
  <c r="X290"/>
  <c r="V290"/>
  <c r="T290"/>
  <c r="S290"/>
  <c r="AD290" s="1"/>
  <c r="R290"/>
  <c r="O290"/>
  <c r="Z290" s="1"/>
  <c r="K290"/>
  <c r="J290"/>
  <c r="Y290" s="1"/>
  <c r="AC289"/>
  <c r="AB289"/>
  <c r="AA289"/>
  <c r="X289"/>
  <c r="V289"/>
  <c r="T289"/>
  <c r="S289"/>
  <c r="AD289" s="1"/>
  <c r="R289"/>
  <c r="O289"/>
  <c r="Z289" s="1"/>
  <c r="K289"/>
  <c r="J289"/>
  <c r="Y289" s="1"/>
  <c r="AC288"/>
  <c r="AB288"/>
  <c r="AA288"/>
  <c r="X288"/>
  <c r="V288"/>
  <c r="T288"/>
  <c r="S288"/>
  <c r="AD288" s="1"/>
  <c r="R288"/>
  <c r="O288"/>
  <c r="Z288" s="1"/>
  <c r="K288"/>
  <c r="J288"/>
  <c r="Y288" s="1"/>
  <c r="AC287"/>
  <c r="AB287"/>
  <c r="AA287"/>
  <c r="X287"/>
  <c r="V287"/>
  <c r="T287"/>
  <c r="S287"/>
  <c r="AD287" s="1"/>
  <c r="R287"/>
  <c r="O287"/>
  <c r="Z287" s="1"/>
  <c r="K287"/>
  <c r="J287"/>
  <c r="Y287" s="1"/>
  <c r="AC286"/>
  <c r="AB286"/>
  <c r="AA286"/>
  <c r="X286"/>
  <c r="V286"/>
  <c r="T286"/>
  <c r="S286"/>
  <c r="AD286" s="1"/>
  <c r="R286"/>
  <c r="O286"/>
  <c r="Z286" s="1"/>
  <c r="K286"/>
  <c r="J286"/>
  <c r="Y286" s="1"/>
  <c r="AC285"/>
  <c r="AB285"/>
  <c r="AA285"/>
  <c r="X285"/>
  <c r="V285"/>
  <c r="T285"/>
  <c r="S285"/>
  <c r="AD285" s="1"/>
  <c r="R285"/>
  <c r="O285"/>
  <c r="Z285" s="1"/>
  <c r="K285"/>
  <c r="J285"/>
  <c r="Y285" s="1"/>
  <c r="AC284"/>
  <c r="AB284"/>
  <c r="AA284"/>
  <c r="X284"/>
  <c r="V284"/>
  <c r="T284"/>
  <c r="S284"/>
  <c r="AD284" s="1"/>
  <c r="R284"/>
  <c r="O284"/>
  <c r="Z284" s="1"/>
  <c r="K284"/>
  <c r="J284"/>
  <c r="Y284" s="1"/>
  <c r="AC283"/>
  <c r="AB283"/>
  <c r="AA283"/>
  <c r="X283"/>
  <c r="V283"/>
  <c r="T283"/>
  <c r="S283"/>
  <c r="AD283" s="1"/>
  <c r="R283"/>
  <c r="O283"/>
  <c r="Z283" s="1"/>
  <c r="K283"/>
  <c r="J283"/>
  <c r="Y283" s="1"/>
  <c r="AC282"/>
  <c r="AB282"/>
  <c r="AA282"/>
  <c r="X282"/>
  <c r="V282"/>
  <c r="T282"/>
  <c r="S282"/>
  <c r="AD282" s="1"/>
  <c r="R282"/>
  <c r="O282"/>
  <c r="Z282" s="1"/>
  <c r="K282"/>
  <c r="J282"/>
  <c r="Y282" s="1"/>
  <c r="AC281"/>
  <c r="AB281"/>
  <c r="AA281"/>
  <c r="X281"/>
  <c r="V281"/>
  <c r="T281"/>
  <c r="S281"/>
  <c r="AD281" s="1"/>
  <c r="R281"/>
  <c r="O281"/>
  <c r="Z281" s="1"/>
  <c r="K281"/>
  <c r="J281"/>
  <c r="Y281" s="1"/>
  <c r="AC280"/>
  <c r="AB280"/>
  <c r="AA280"/>
  <c r="X280"/>
  <c r="V280"/>
  <c r="T280"/>
  <c r="S280"/>
  <c r="AD280" s="1"/>
  <c r="R280"/>
  <c r="O280"/>
  <c r="Z280" s="1"/>
  <c r="K280"/>
  <c r="J280"/>
  <c r="Y280" s="1"/>
  <c r="AC279"/>
  <c r="AB279"/>
  <c r="AA279"/>
  <c r="X279"/>
  <c r="V279"/>
  <c r="T279"/>
  <c r="S279"/>
  <c r="AD279" s="1"/>
  <c r="R279"/>
  <c r="O279"/>
  <c r="Z279" s="1"/>
  <c r="K279"/>
  <c r="J279"/>
  <c r="Y279" s="1"/>
  <c r="AC278"/>
  <c r="AB278"/>
  <c r="AA278"/>
  <c r="X278"/>
  <c r="V278"/>
  <c r="T278"/>
  <c r="S278"/>
  <c r="AD278" s="1"/>
  <c r="R278"/>
  <c r="O278"/>
  <c r="Z278" s="1"/>
  <c r="K278"/>
  <c r="J278"/>
  <c r="Y278" s="1"/>
  <c r="AC277"/>
  <c r="AB277"/>
  <c r="AA277"/>
  <c r="X277"/>
  <c r="V277"/>
  <c r="T277"/>
  <c r="S277"/>
  <c r="AD277" s="1"/>
  <c r="R277"/>
  <c r="O277"/>
  <c r="Z277" s="1"/>
  <c r="K277"/>
  <c r="J277"/>
  <c r="Y277" s="1"/>
  <c r="AD276"/>
  <c r="AC276"/>
  <c r="AB276"/>
  <c r="AA276"/>
  <c r="Z276"/>
  <c r="Y276"/>
  <c r="X276"/>
  <c r="V276"/>
  <c r="K276"/>
  <c r="AC275"/>
  <c r="AB275"/>
  <c r="AA275"/>
  <c r="X275"/>
  <c r="V275"/>
  <c r="T275"/>
  <c r="S275"/>
  <c r="AD275" s="1"/>
  <c r="R275"/>
  <c r="O275"/>
  <c r="Z275" s="1"/>
  <c r="K275"/>
  <c r="J275"/>
  <c r="Y275" s="1"/>
  <c r="AC274"/>
  <c r="AB274"/>
  <c r="AA274"/>
  <c r="X274"/>
  <c r="V274"/>
  <c r="T274"/>
  <c r="S274"/>
  <c r="AD274" s="1"/>
  <c r="R274"/>
  <c r="O274"/>
  <c r="Z274" s="1"/>
  <c r="K274"/>
  <c r="J274"/>
  <c r="Y274" s="1"/>
  <c r="AC273"/>
  <c r="AB273"/>
  <c r="AA273"/>
  <c r="X273"/>
  <c r="V273"/>
  <c r="T273"/>
  <c r="S273"/>
  <c r="AD273" s="1"/>
  <c r="R273"/>
  <c r="O273"/>
  <c r="Z273" s="1"/>
  <c r="K273"/>
  <c r="J273"/>
  <c r="Y273" s="1"/>
  <c r="AC272"/>
  <c r="AB272"/>
  <c r="AA272"/>
  <c r="X272"/>
  <c r="V272"/>
  <c r="T272"/>
  <c r="S272"/>
  <c r="AD272" s="1"/>
  <c r="R272"/>
  <c r="O272"/>
  <c r="Z272" s="1"/>
  <c r="K272"/>
  <c r="J272"/>
  <c r="Y272" s="1"/>
  <c r="AC271"/>
  <c r="AB271"/>
  <c r="AA271"/>
  <c r="X271"/>
  <c r="V271"/>
  <c r="T271"/>
  <c r="S271"/>
  <c r="AD271" s="1"/>
  <c r="R271"/>
  <c r="O271"/>
  <c r="Z271" s="1"/>
  <c r="K271"/>
  <c r="J271"/>
  <c r="Y271" s="1"/>
  <c r="AC270"/>
  <c r="AB270"/>
  <c r="AA270"/>
  <c r="X270"/>
  <c r="V270"/>
  <c r="T270"/>
  <c r="S270"/>
  <c r="AD270" s="1"/>
  <c r="R270"/>
  <c r="O270"/>
  <c r="Z270" s="1"/>
  <c r="K270"/>
  <c r="J270"/>
  <c r="Y270" s="1"/>
  <c r="AC269"/>
  <c r="AB269"/>
  <c r="AA269"/>
  <c r="X269"/>
  <c r="V269"/>
  <c r="T269"/>
  <c r="S269"/>
  <c r="AD269" s="1"/>
  <c r="R269"/>
  <c r="O269"/>
  <c r="Z269" s="1"/>
  <c r="K269"/>
  <c r="J269"/>
  <c r="Y269" s="1"/>
  <c r="AC268"/>
  <c r="AB268"/>
  <c r="AA268"/>
  <c r="X268"/>
  <c r="V268"/>
  <c r="T268"/>
  <c r="S268"/>
  <c r="AD268" s="1"/>
  <c r="R268"/>
  <c r="O268"/>
  <c r="Z268" s="1"/>
  <c r="K268"/>
  <c r="J268"/>
  <c r="Y268" s="1"/>
  <c r="AC267"/>
  <c r="AB267"/>
  <c r="AA267"/>
  <c r="X267"/>
  <c r="V267"/>
  <c r="T267"/>
  <c r="S267"/>
  <c r="AD267" s="1"/>
  <c r="R267"/>
  <c r="O267"/>
  <c r="Z267" s="1"/>
  <c r="K267"/>
  <c r="J267"/>
  <c r="Y267" s="1"/>
  <c r="AC266"/>
  <c r="AB266"/>
  <c r="AA266"/>
  <c r="X266"/>
  <c r="V266"/>
  <c r="T266"/>
  <c r="S266"/>
  <c r="AD266" s="1"/>
  <c r="R266"/>
  <c r="O266"/>
  <c r="Z266" s="1"/>
  <c r="K266"/>
  <c r="J266"/>
  <c r="Y266" s="1"/>
  <c r="AC265"/>
  <c r="AB265"/>
  <c r="AA265"/>
  <c r="X265"/>
  <c r="V265"/>
  <c r="T265"/>
  <c r="S265"/>
  <c r="AD265" s="1"/>
  <c r="R265"/>
  <c r="O265"/>
  <c r="Z265" s="1"/>
  <c r="K265"/>
  <c r="J265"/>
  <c r="Y265" s="1"/>
  <c r="AC264"/>
  <c r="AB264"/>
  <c r="AA264"/>
  <c r="X264"/>
  <c r="V264"/>
  <c r="T264"/>
  <c r="S264"/>
  <c r="AD264" s="1"/>
  <c r="R264"/>
  <c r="O264"/>
  <c r="Z264" s="1"/>
  <c r="K264"/>
  <c r="J264"/>
  <c r="Y264" s="1"/>
  <c r="AC263"/>
  <c r="AB263"/>
  <c r="AA263"/>
  <c r="X263"/>
  <c r="V263"/>
  <c r="T263"/>
  <c r="S263"/>
  <c r="AD263" s="1"/>
  <c r="R263"/>
  <c r="O263"/>
  <c r="Z263" s="1"/>
  <c r="K263"/>
  <c r="J263"/>
  <c r="Y263" s="1"/>
  <c r="AC262"/>
  <c r="AB262"/>
  <c r="AA262"/>
  <c r="X262"/>
  <c r="V262"/>
  <c r="T262"/>
  <c r="S262"/>
  <c r="AD262" s="1"/>
  <c r="R262"/>
  <c r="O262"/>
  <c r="Z262" s="1"/>
  <c r="K262"/>
  <c r="J262"/>
  <c r="Y262" s="1"/>
  <c r="AC261"/>
  <c r="AB261"/>
  <c r="AA261"/>
  <c r="X261"/>
  <c r="V261"/>
  <c r="T261"/>
  <c r="S261"/>
  <c r="AD261" s="1"/>
  <c r="R261"/>
  <c r="O261"/>
  <c r="Z261" s="1"/>
  <c r="K261"/>
  <c r="J261"/>
  <c r="Y261" s="1"/>
  <c r="AC260"/>
  <c r="AB260"/>
  <c r="AA260"/>
  <c r="X260"/>
  <c r="V260"/>
  <c r="T260"/>
  <c r="S260"/>
  <c r="AD260" s="1"/>
  <c r="R260"/>
  <c r="O260"/>
  <c r="Z260" s="1"/>
  <c r="K260"/>
  <c r="J260"/>
  <c r="Y260" s="1"/>
  <c r="AC259"/>
  <c r="AB259"/>
  <c r="AA259"/>
  <c r="X259"/>
  <c r="V259"/>
  <c r="T259"/>
  <c r="S259"/>
  <c r="AD259" s="1"/>
  <c r="R259"/>
  <c r="O259"/>
  <c r="Z259" s="1"/>
  <c r="K259"/>
  <c r="J259"/>
  <c r="Y259" s="1"/>
  <c r="AC258"/>
  <c r="AB258"/>
  <c r="AA258"/>
  <c r="X258"/>
  <c r="V258"/>
  <c r="T258"/>
  <c r="S258"/>
  <c r="AD258" s="1"/>
  <c r="R258"/>
  <c r="O258"/>
  <c r="Z258" s="1"/>
  <c r="K258"/>
  <c r="J258"/>
  <c r="Y258" s="1"/>
  <c r="AC257"/>
  <c r="AB257"/>
  <c r="AA257"/>
  <c r="X257"/>
  <c r="V257"/>
  <c r="T257"/>
  <c r="S257"/>
  <c r="AD257" s="1"/>
  <c r="R257"/>
  <c r="O257"/>
  <c r="Z257" s="1"/>
  <c r="K257"/>
  <c r="J257"/>
  <c r="Y257" s="1"/>
  <c r="AC256"/>
  <c r="AB256"/>
  <c r="AA256"/>
  <c r="X256"/>
  <c r="V256"/>
  <c r="T256"/>
  <c r="S256"/>
  <c r="AD256" s="1"/>
  <c r="R256"/>
  <c r="O256"/>
  <c r="Z256" s="1"/>
  <c r="K256"/>
  <c r="J256"/>
  <c r="Y256" s="1"/>
  <c r="AC255"/>
  <c r="AB255"/>
  <c r="AA255"/>
  <c r="X255"/>
  <c r="V255"/>
  <c r="T255"/>
  <c r="S255"/>
  <c r="AD255" s="1"/>
  <c r="R255"/>
  <c r="O255"/>
  <c r="Z255" s="1"/>
  <c r="K255"/>
  <c r="J255"/>
  <c r="Y255" s="1"/>
  <c r="AC254"/>
  <c r="AB254"/>
  <c r="AA254"/>
  <c r="X254"/>
  <c r="V254"/>
  <c r="T254"/>
  <c r="S254"/>
  <c r="AD254" s="1"/>
  <c r="R254"/>
  <c r="O254"/>
  <c r="Z254" s="1"/>
  <c r="K254"/>
  <c r="J254"/>
  <c r="Y254" s="1"/>
  <c r="AC253"/>
  <c r="AB253"/>
  <c r="AA253"/>
  <c r="X253"/>
  <c r="V253"/>
  <c r="T253"/>
  <c r="S253"/>
  <c r="AD253" s="1"/>
  <c r="R253"/>
  <c r="O253"/>
  <c r="Z253" s="1"/>
  <c r="K253"/>
  <c r="J253"/>
  <c r="Y253" s="1"/>
  <c r="AC252"/>
  <c r="AB252"/>
  <c r="AA252"/>
  <c r="X252"/>
  <c r="V252"/>
  <c r="T252"/>
  <c r="S252"/>
  <c r="AD252" s="1"/>
  <c r="R252"/>
  <c r="O252"/>
  <c r="Z252" s="1"/>
  <c r="K252"/>
  <c r="J252"/>
  <c r="Y252" s="1"/>
  <c r="AC251"/>
  <c r="AB251"/>
  <c r="AA251"/>
  <c r="X251"/>
  <c r="V251"/>
  <c r="T251"/>
  <c r="S251"/>
  <c r="AD251" s="1"/>
  <c r="R251"/>
  <c r="O251"/>
  <c r="Z251" s="1"/>
  <c r="K251"/>
  <c r="J251"/>
  <c r="Y251" s="1"/>
  <c r="AC250"/>
  <c r="AB250"/>
  <c r="AA250"/>
  <c r="X250"/>
  <c r="V250"/>
  <c r="T250"/>
  <c r="S250"/>
  <c r="AD250" s="1"/>
  <c r="R250"/>
  <c r="O250"/>
  <c r="Z250" s="1"/>
  <c r="K250"/>
  <c r="J250"/>
  <c r="Y250" s="1"/>
  <c r="AC249"/>
  <c r="AB249"/>
  <c r="AA249"/>
  <c r="X249"/>
  <c r="V249"/>
  <c r="T249"/>
  <c r="S249"/>
  <c r="AD249" s="1"/>
  <c r="R249"/>
  <c r="O249"/>
  <c r="Z249" s="1"/>
  <c r="K249"/>
  <c r="J249"/>
  <c r="Y249" s="1"/>
  <c r="AC248"/>
  <c r="AB248"/>
  <c r="AA248"/>
  <c r="X248"/>
  <c r="V248"/>
  <c r="T248"/>
  <c r="S248"/>
  <c r="AD248" s="1"/>
  <c r="R248"/>
  <c r="O248"/>
  <c r="Z248" s="1"/>
  <c r="K248"/>
  <c r="J248"/>
  <c r="Y248" s="1"/>
  <c r="AC247"/>
  <c r="AB247"/>
  <c r="AA247"/>
  <c r="X247"/>
  <c r="V247"/>
  <c r="T247"/>
  <c r="S247"/>
  <c r="AD247" s="1"/>
  <c r="R247"/>
  <c r="O247"/>
  <c r="Z247" s="1"/>
  <c r="K247"/>
  <c r="J247"/>
  <c r="Y247" s="1"/>
  <c r="AC246"/>
  <c r="AB246"/>
  <c r="AA246"/>
  <c r="X246"/>
  <c r="V246"/>
  <c r="T246"/>
  <c r="S246"/>
  <c r="AD246" s="1"/>
  <c r="R246"/>
  <c r="O246"/>
  <c r="Z246" s="1"/>
  <c r="K246"/>
  <c r="J246"/>
  <c r="Y246" s="1"/>
  <c r="AC245"/>
  <c r="AB245"/>
  <c r="AA245"/>
  <c r="X245"/>
  <c r="V245"/>
  <c r="T245"/>
  <c r="S245"/>
  <c r="AD245" s="1"/>
  <c r="R245"/>
  <c r="O245"/>
  <c r="Z245" s="1"/>
  <c r="K245"/>
  <c r="J245"/>
  <c r="Y245" s="1"/>
  <c r="AC244"/>
  <c r="AB244"/>
  <c r="AA244"/>
  <c r="X244"/>
  <c r="V244"/>
  <c r="T244"/>
  <c r="S244"/>
  <c r="AD244" s="1"/>
  <c r="R244"/>
  <c r="O244"/>
  <c r="Z244" s="1"/>
  <c r="K244"/>
  <c r="J244"/>
  <c r="Y244" s="1"/>
  <c r="AC243"/>
  <c r="AB243"/>
  <c r="AA243"/>
  <c r="X243"/>
  <c r="V243"/>
  <c r="T243"/>
  <c r="S243"/>
  <c r="AD243" s="1"/>
  <c r="R243"/>
  <c r="O243"/>
  <c r="Z243" s="1"/>
  <c r="K243"/>
  <c r="J243"/>
  <c r="Y243" s="1"/>
  <c r="AC242"/>
  <c r="AB242"/>
  <c r="AA242"/>
  <c r="X242"/>
  <c r="V242"/>
  <c r="T242"/>
  <c r="S242"/>
  <c r="AD242" s="1"/>
  <c r="R242"/>
  <c r="O242"/>
  <c r="Z242" s="1"/>
  <c r="K242"/>
  <c r="J242"/>
  <c r="Y242" s="1"/>
  <c r="AC241"/>
  <c r="AB241"/>
  <c r="AA241"/>
  <c r="X241"/>
  <c r="V241"/>
  <c r="T241"/>
  <c r="S241"/>
  <c r="AD241" s="1"/>
  <c r="R241"/>
  <c r="O241"/>
  <c r="Z241" s="1"/>
  <c r="K241"/>
  <c r="J241"/>
  <c r="Y241" s="1"/>
  <c r="AC240"/>
  <c r="AB240"/>
  <c r="AA240"/>
  <c r="X240"/>
  <c r="V240"/>
  <c r="T240"/>
  <c r="S240"/>
  <c r="AD240" s="1"/>
  <c r="R240"/>
  <c r="O240"/>
  <c r="Z240" s="1"/>
  <c r="K240"/>
  <c r="J240"/>
  <c r="Y240" s="1"/>
  <c r="AC239"/>
  <c r="AB239"/>
  <c r="AA239"/>
  <c r="X239"/>
  <c r="V239"/>
  <c r="T239"/>
  <c r="S239"/>
  <c r="AD239" s="1"/>
  <c r="R239"/>
  <c r="O239"/>
  <c r="Z239" s="1"/>
  <c r="K239"/>
  <c r="J239"/>
  <c r="Y239" s="1"/>
  <c r="AC238"/>
  <c r="AB238"/>
  <c r="AA238"/>
  <c r="X238"/>
  <c r="V238"/>
  <c r="T238"/>
  <c r="S238"/>
  <c r="AD238" s="1"/>
  <c r="R238"/>
  <c r="O238"/>
  <c r="Z238" s="1"/>
  <c r="K238"/>
  <c r="J238"/>
  <c r="Y238" s="1"/>
  <c r="AC237"/>
  <c r="AB237"/>
  <c r="AA237"/>
  <c r="X237"/>
  <c r="V237"/>
  <c r="T237"/>
  <c r="S237"/>
  <c r="AD237" s="1"/>
  <c r="R237"/>
  <c r="O237"/>
  <c r="Z237" s="1"/>
  <c r="K237"/>
  <c r="J237"/>
  <c r="Y237" s="1"/>
  <c r="AC236"/>
  <c r="AB236"/>
  <c r="AA236"/>
  <c r="X236"/>
  <c r="V236"/>
  <c r="T236"/>
  <c r="S236"/>
  <c r="AD236" s="1"/>
  <c r="R236"/>
  <c r="O236"/>
  <c r="Z236" s="1"/>
  <c r="K236"/>
  <c r="J236"/>
  <c r="Y236" s="1"/>
  <c r="AC235"/>
  <c r="AB235"/>
  <c r="AA235"/>
  <c r="X235"/>
  <c r="V235"/>
  <c r="T235"/>
  <c r="S235"/>
  <c r="AD235" s="1"/>
  <c r="R235"/>
  <c r="O235"/>
  <c r="Z235" s="1"/>
  <c r="K235"/>
  <c r="J235"/>
  <c r="Y235" s="1"/>
  <c r="AC234"/>
  <c r="AB234"/>
  <c r="AA234"/>
  <c r="X234"/>
  <c r="V234"/>
  <c r="T234"/>
  <c r="S234"/>
  <c r="AD234" s="1"/>
  <c r="R234"/>
  <c r="O234"/>
  <c r="Z234" s="1"/>
  <c r="K234"/>
  <c r="J234"/>
  <c r="Y234" s="1"/>
  <c r="AC233"/>
  <c r="AB233"/>
  <c r="AA233"/>
  <c r="X233"/>
  <c r="V233"/>
  <c r="T233"/>
  <c r="S233"/>
  <c r="AD233" s="1"/>
  <c r="R233"/>
  <c r="O233"/>
  <c r="Z233" s="1"/>
  <c r="K233"/>
  <c r="J233"/>
  <c r="Y233" s="1"/>
  <c r="AC232"/>
  <c r="AB232"/>
  <c r="AA232"/>
  <c r="X232"/>
  <c r="V232"/>
  <c r="T232"/>
  <c r="S232"/>
  <c r="AD232" s="1"/>
  <c r="R232"/>
  <c r="O232"/>
  <c r="Z232" s="1"/>
  <c r="K232"/>
  <c r="J232"/>
  <c r="Y232" s="1"/>
  <c r="AC231"/>
  <c r="AB231"/>
  <c r="AA231"/>
  <c r="X231"/>
  <c r="V231"/>
  <c r="T231"/>
  <c r="S231"/>
  <c r="AD231" s="1"/>
  <c r="R231"/>
  <c r="O231"/>
  <c r="Z231" s="1"/>
  <c r="K231"/>
  <c r="J231"/>
  <c r="Y231" s="1"/>
  <c r="AC230"/>
  <c r="AB230"/>
  <c r="AA230"/>
  <c r="X230"/>
  <c r="V230"/>
  <c r="T230"/>
  <c r="S230"/>
  <c r="AD230" s="1"/>
  <c r="R230"/>
  <c r="O230"/>
  <c r="Z230" s="1"/>
  <c r="K230"/>
  <c r="J230"/>
  <c r="Y230" s="1"/>
  <c r="AC229"/>
  <c r="AB229"/>
  <c r="AA229"/>
  <c r="X229"/>
  <c r="V229"/>
  <c r="T229"/>
  <c r="S229"/>
  <c r="AD229" s="1"/>
  <c r="R229"/>
  <c r="O229"/>
  <c r="Z229" s="1"/>
  <c r="K229"/>
  <c r="J229"/>
  <c r="Y229" s="1"/>
  <c r="AC228"/>
  <c r="AB228"/>
  <c r="AA228"/>
  <c r="X228"/>
  <c r="V228"/>
  <c r="T228"/>
  <c r="S228"/>
  <c r="AD228" s="1"/>
  <c r="R228"/>
  <c r="O228"/>
  <c r="Z228" s="1"/>
  <c r="K228"/>
  <c r="J228"/>
  <c r="Y228" s="1"/>
  <c r="AC227"/>
  <c r="AB227"/>
  <c r="AA227"/>
  <c r="X227"/>
  <c r="V227"/>
  <c r="T227"/>
  <c r="S227"/>
  <c r="AD227" s="1"/>
  <c r="R227"/>
  <c r="O227"/>
  <c r="Z227" s="1"/>
  <c r="K227"/>
  <c r="J227"/>
  <c r="Y227" s="1"/>
  <c r="AC226"/>
  <c r="AB226"/>
  <c r="AA226"/>
  <c r="X226"/>
  <c r="V226"/>
  <c r="T226"/>
  <c r="S226"/>
  <c r="AD226" s="1"/>
  <c r="R226"/>
  <c r="O226"/>
  <c r="Z226" s="1"/>
  <c r="K226"/>
  <c r="J226"/>
  <c r="Y226" s="1"/>
  <c r="AC225"/>
  <c r="AB225"/>
  <c r="AA225"/>
  <c r="X225"/>
  <c r="V225"/>
  <c r="T225"/>
  <c r="S225"/>
  <c r="AD225" s="1"/>
  <c r="R225"/>
  <c r="O225"/>
  <c r="Z225" s="1"/>
  <c r="K225"/>
  <c r="J225"/>
  <c r="Y225" s="1"/>
  <c r="AC224"/>
  <c r="AB224"/>
  <c r="AA224"/>
  <c r="X224"/>
  <c r="V224"/>
  <c r="T224"/>
  <c r="S224"/>
  <c r="AD224" s="1"/>
  <c r="R224"/>
  <c r="O224"/>
  <c r="Z224" s="1"/>
  <c r="K224"/>
  <c r="J224"/>
  <c r="Y224" s="1"/>
  <c r="AC223"/>
  <c r="AB223"/>
  <c r="AA223"/>
  <c r="X223"/>
  <c r="V223"/>
  <c r="T223"/>
  <c r="S223"/>
  <c r="AD223" s="1"/>
  <c r="R223"/>
  <c r="O223"/>
  <c r="Z223" s="1"/>
  <c r="K223"/>
  <c r="J223"/>
  <c r="Y223" s="1"/>
  <c r="AC222"/>
  <c r="AB222"/>
  <c r="AA222"/>
  <c r="X222"/>
  <c r="V222"/>
  <c r="T222"/>
  <c r="S222"/>
  <c r="AD222" s="1"/>
  <c r="R222"/>
  <c r="O222"/>
  <c r="Z222" s="1"/>
  <c r="K222"/>
  <c r="J222"/>
  <c r="Y222" s="1"/>
  <c r="AC221"/>
  <c r="AB221"/>
  <c r="AA221"/>
  <c r="X221"/>
  <c r="V221"/>
  <c r="T221"/>
  <c r="S221"/>
  <c r="AD221" s="1"/>
  <c r="R221"/>
  <c r="O221"/>
  <c r="Z221" s="1"/>
  <c r="K221"/>
  <c r="J221"/>
  <c r="Y221" s="1"/>
  <c r="AC220"/>
  <c r="AB220"/>
  <c r="AA220"/>
  <c r="X220"/>
  <c r="V220"/>
  <c r="T220"/>
  <c r="S220"/>
  <c r="AD220" s="1"/>
  <c r="R220"/>
  <c r="O220"/>
  <c r="Z220" s="1"/>
  <c r="K220"/>
  <c r="J220"/>
  <c r="Y220" s="1"/>
  <c r="AC219"/>
  <c r="AB219"/>
  <c r="AA219"/>
  <c r="X219"/>
  <c r="V219"/>
  <c r="T219"/>
  <c r="S219"/>
  <c r="AD219" s="1"/>
  <c r="R219"/>
  <c r="O219"/>
  <c r="Z219" s="1"/>
  <c r="K219"/>
  <c r="J219"/>
  <c r="Y219" s="1"/>
  <c r="AC218"/>
  <c r="AB218"/>
  <c r="AA218"/>
  <c r="X218"/>
  <c r="V218"/>
  <c r="T218"/>
  <c r="S218"/>
  <c r="AD218" s="1"/>
  <c r="R218"/>
  <c r="O218"/>
  <c r="Z218" s="1"/>
  <c r="K218"/>
  <c r="J218"/>
  <c r="Y218" s="1"/>
  <c r="AC217"/>
  <c r="AB217"/>
  <c r="AA217"/>
  <c r="X217"/>
  <c r="V217"/>
  <c r="T217"/>
  <c r="S217"/>
  <c r="AD217" s="1"/>
  <c r="R217"/>
  <c r="O217"/>
  <c r="Z217" s="1"/>
  <c r="K217"/>
  <c r="J217"/>
  <c r="Y217" s="1"/>
  <c r="AC216"/>
  <c r="AB216"/>
  <c r="AA216"/>
  <c r="X216"/>
  <c r="V216"/>
  <c r="T216"/>
  <c r="S216"/>
  <c r="AD216" s="1"/>
  <c r="R216"/>
  <c r="O216"/>
  <c r="Z216" s="1"/>
  <c r="K216"/>
  <c r="J216"/>
  <c r="Y216" s="1"/>
  <c r="AC215"/>
  <c r="AB215"/>
  <c r="AA215"/>
  <c r="X215"/>
  <c r="V215"/>
  <c r="T215"/>
  <c r="S215"/>
  <c r="AD215" s="1"/>
  <c r="R215"/>
  <c r="O215"/>
  <c r="Z215" s="1"/>
  <c r="K215"/>
  <c r="J215"/>
  <c r="Y215" s="1"/>
  <c r="AC214"/>
  <c r="AB214"/>
  <c r="AA214"/>
  <c r="X214"/>
  <c r="V214"/>
  <c r="T214"/>
  <c r="S214"/>
  <c r="AD214" s="1"/>
  <c r="R214"/>
  <c r="O214"/>
  <c r="Z214" s="1"/>
  <c r="K214"/>
  <c r="J214"/>
  <c r="Y214" s="1"/>
  <c r="AC213"/>
  <c r="AB213"/>
  <c r="AA213"/>
  <c r="X213"/>
  <c r="V213"/>
  <c r="T213"/>
  <c r="S213"/>
  <c r="AD213" s="1"/>
  <c r="R213"/>
  <c r="O213"/>
  <c r="Z213" s="1"/>
  <c r="K213"/>
  <c r="J213"/>
  <c r="Y213" s="1"/>
  <c r="AC212"/>
  <c r="AB212"/>
  <c r="AA212"/>
  <c r="X212"/>
  <c r="V212"/>
  <c r="T212"/>
  <c r="S212"/>
  <c r="AD212" s="1"/>
  <c r="R212"/>
  <c r="O212"/>
  <c r="Z212" s="1"/>
  <c r="K212"/>
  <c r="J212"/>
  <c r="Y212" s="1"/>
  <c r="AC211"/>
  <c r="AB211"/>
  <c r="AA211"/>
  <c r="X211"/>
  <c r="V211"/>
  <c r="T211"/>
  <c r="S211"/>
  <c r="AD211" s="1"/>
  <c r="R211"/>
  <c r="O211"/>
  <c r="Z211" s="1"/>
  <c r="K211"/>
  <c r="J211"/>
  <c r="Y211" s="1"/>
  <c r="AC210"/>
  <c r="AB210"/>
  <c r="AA210"/>
  <c r="X210"/>
  <c r="V210"/>
  <c r="T210"/>
  <c r="S210"/>
  <c r="AD210" s="1"/>
  <c r="R210"/>
  <c r="O210"/>
  <c r="Z210" s="1"/>
  <c r="K210"/>
  <c r="J210"/>
  <c r="Y210" s="1"/>
  <c r="AC209"/>
  <c r="AB209"/>
  <c r="AA209"/>
  <c r="X209"/>
  <c r="V209"/>
  <c r="T209"/>
  <c r="S209"/>
  <c r="AD209" s="1"/>
  <c r="R209"/>
  <c r="O209"/>
  <c r="Z209" s="1"/>
  <c r="K209"/>
  <c r="J209"/>
  <c r="Y209" s="1"/>
  <c r="AC208"/>
  <c r="AB208"/>
  <c r="AA208"/>
  <c r="X208"/>
  <c r="V208"/>
  <c r="T208"/>
  <c r="S208"/>
  <c r="AD208" s="1"/>
  <c r="R208"/>
  <c r="O208"/>
  <c r="Z208" s="1"/>
  <c r="K208"/>
  <c r="J208"/>
  <c r="Y208" s="1"/>
  <c r="AC207"/>
  <c r="AB207"/>
  <c r="AA207"/>
  <c r="X207"/>
  <c r="V207"/>
  <c r="T207"/>
  <c r="S207"/>
  <c r="AD207" s="1"/>
  <c r="R207"/>
  <c r="O207"/>
  <c r="Z207" s="1"/>
  <c r="K207"/>
  <c r="J207"/>
  <c r="Y207" s="1"/>
  <c r="AC206"/>
  <c r="AB206"/>
  <c r="AA206"/>
  <c r="X206"/>
  <c r="V206"/>
  <c r="T206"/>
  <c r="S206"/>
  <c r="AD206" s="1"/>
  <c r="R206"/>
  <c r="O206"/>
  <c r="Z206" s="1"/>
  <c r="K206"/>
  <c r="J206"/>
  <c r="Y206" s="1"/>
  <c r="AC205"/>
  <c r="AB205"/>
  <c r="AA205"/>
  <c r="X205"/>
  <c r="V205"/>
  <c r="T205"/>
  <c r="S205"/>
  <c r="AD205" s="1"/>
  <c r="R205"/>
  <c r="O205"/>
  <c r="Z205" s="1"/>
  <c r="K205"/>
  <c r="J205"/>
  <c r="Y205" s="1"/>
  <c r="AC204"/>
  <c r="AB204"/>
  <c r="AA204"/>
  <c r="X204"/>
  <c r="V204"/>
  <c r="T204"/>
  <c r="S204"/>
  <c r="AD204" s="1"/>
  <c r="R204"/>
  <c r="O204"/>
  <c r="Z204" s="1"/>
  <c r="K204"/>
  <c r="J204"/>
  <c r="Y204" s="1"/>
  <c r="AC203"/>
  <c r="AB203"/>
  <c r="AA203"/>
  <c r="X203"/>
  <c r="V203"/>
  <c r="T203"/>
  <c r="S203"/>
  <c r="AD203" s="1"/>
  <c r="R203"/>
  <c r="O203"/>
  <c r="Z203" s="1"/>
  <c r="K203"/>
  <c r="J203"/>
  <c r="Y203" s="1"/>
  <c r="AC202"/>
  <c r="AB202"/>
  <c r="AA202"/>
  <c r="X202"/>
  <c r="V202"/>
  <c r="T202"/>
  <c r="S202"/>
  <c r="AD202" s="1"/>
  <c r="R202"/>
  <c r="O202"/>
  <c r="Z202" s="1"/>
  <c r="K202"/>
  <c r="J202"/>
  <c r="Y202" s="1"/>
  <c r="AC201"/>
  <c r="AB201"/>
  <c r="AA201"/>
  <c r="X201"/>
  <c r="V201"/>
  <c r="T201"/>
  <c r="S201"/>
  <c r="AD201" s="1"/>
  <c r="R201"/>
  <c r="O201"/>
  <c r="Z201" s="1"/>
  <c r="K201"/>
  <c r="J201"/>
  <c r="Y201" s="1"/>
  <c r="AC200"/>
  <c r="AB200"/>
  <c r="AA200"/>
  <c r="X200"/>
  <c r="V200"/>
  <c r="T200"/>
  <c r="S200"/>
  <c r="AD200" s="1"/>
  <c r="R200"/>
  <c r="O200"/>
  <c r="Z200" s="1"/>
  <c r="K200"/>
  <c r="J200"/>
  <c r="Y200" s="1"/>
  <c r="AC199"/>
  <c r="AB199"/>
  <c r="AA199"/>
  <c r="X199"/>
  <c r="V199"/>
  <c r="T199"/>
  <c r="S199"/>
  <c r="AD199" s="1"/>
  <c r="R199"/>
  <c r="O199"/>
  <c r="Z199" s="1"/>
  <c r="K199"/>
  <c r="J199"/>
  <c r="Y199" s="1"/>
  <c r="AC198"/>
  <c r="AB198"/>
  <c r="AA198"/>
  <c r="X198"/>
  <c r="V198"/>
  <c r="T198"/>
  <c r="S198"/>
  <c r="AD198" s="1"/>
  <c r="R198"/>
  <c r="O198"/>
  <c r="Z198" s="1"/>
  <c r="K198"/>
  <c r="J198"/>
  <c r="Y198" s="1"/>
  <c r="AC197"/>
  <c r="AB197"/>
  <c r="AA197"/>
  <c r="X197"/>
  <c r="V197"/>
  <c r="T197"/>
  <c r="S197"/>
  <c r="AD197" s="1"/>
  <c r="R197"/>
  <c r="O197"/>
  <c r="Z197" s="1"/>
  <c r="K197"/>
  <c r="J197"/>
  <c r="Y197" s="1"/>
  <c r="AC196"/>
  <c r="AB196"/>
  <c r="AA196"/>
  <c r="X196"/>
  <c r="V196"/>
  <c r="T196"/>
  <c r="S196"/>
  <c r="AD196" s="1"/>
  <c r="R196"/>
  <c r="O196"/>
  <c r="Z196" s="1"/>
  <c r="K196"/>
  <c r="J196"/>
  <c r="Y196" s="1"/>
  <c r="AC195"/>
  <c r="AB195"/>
  <c r="AA195"/>
  <c r="X195"/>
  <c r="V195"/>
  <c r="T195"/>
  <c r="S195"/>
  <c r="AD195" s="1"/>
  <c r="R195"/>
  <c r="O195"/>
  <c r="Z195" s="1"/>
  <c r="K195"/>
  <c r="J195"/>
  <c r="Y195" s="1"/>
  <c r="AC194"/>
  <c r="AB194"/>
  <c r="AA194"/>
  <c r="X194"/>
  <c r="V194"/>
  <c r="T194"/>
  <c r="S194"/>
  <c r="AD194" s="1"/>
  <c r="R194"/>
  <c r="O194"/>
  <c r="Z194" s="1"/>
  <c r="K194"/>
  <c r="J194"/>
  <c r="Y194" s="1"/>
  <c r="AC193"/>
  <c r="AB193"/>
  <c r="AA193"/>
  <c r="X193"/>
  <c r="V193"/>
  <c r="T193"/>
  <c r="S193"/>
  <c r="AD193" s="1"/>
  <c r="R193"/>
  <c r="O193"/>
  <c r="Z193" s="1"/>
  <c r="K193"/>
  <c r="J193"/>
  <c r="Y193" s="1"/>
  <c r="AC192"/>
  <c r="AB192"/>
  <c r="AA192"/>
  <c r="X192"/>
  <c r="V192"/>
  <c r="T192"/>
  <c r="S192"/>
  <c r="AD192" s="1"/>
  <c r="R192"/>
  <c r="O192"/>
  <c r="Z192" s="1"/>
  <c r="K192"/>
  <c r="J192"/>
  <c r="Y192" s="1"/>
  <c r="AC191"/>
  <c r="AB191"/>
  <c r="AA191"/>
  <c r="X191"/>
  <c r="V191"/>
  <c r="T191"/>
  <c r="S191"/>
  <c r="AD191" s="1"/>
  <c r="R191"/>
  <c r="O191"/>
  <c r="Z191" s="1"/>
  <c r="K191"/>
  <c r="J191"/>
  <c r="Y191" s="1"/>
  <c r="AC190"/>
  <c r="AB190"/>
  <c r="AA190"/>
  <c r="X190"/>
  <c r="V190"/>
  <c r="T190"/>
  <c r="S190"/>
  <c r="AD190" s="1"/>
  <c r="R190"/>
  <c r="O190"/>
  <c r="Z190" s="1"/>
  <c r="K190"/>
  <c r="J190"/>
  <c r="Y190" s="1"/>
  <c r="AC189"/>
  <c r="AB189"/>
  <c r="AA189"/>
  <c r="X189"/>
  <c r="V189"/>
  <c r="T189"/>
  <c r="S189"/>
  <c r="AD189" s="1"/>
  <c r="R189"/>
  <c r="O189"/>
  <c r="Z189" s="1"/>
  <c r="K189"/>
  <c r="J189"/>
  <c r="Y189" s="1"/>
  <c r="AC188"/>
  <c r="AB188"/>
  <c r="AA188"/>
  <c r="X188"/>
  <c r="V188"/>
  <c r="T188"/>
  <c r="S188"/>
  <c r="AD188" s="1"/>
  <c r="R188"/>
  <c r="O188"/>
  <c r="Z188" s="1"/>
  <c r="K188"/>
  <c r="J188"/>
  <c r="Y188" s="1"/>
  <c r="AC187"/>
  <c r="AB187"/>
  <c r="AA187"/>
  <c r="X187"/>
  <c r="V187"/>
  <c r="T187"/>
  <c r="S187"/>
  <c r="AD187" s="1"/>
  <c r="R187"/>
  <c r="O187"/>
  <c r="Z187" s="1"/>
  <c r="K187"/>
  <c r="J187"/>
  <c r="Y187" s="1"/>
  <c r="AC186"/>
  <c r="AB186"/>
  <c r="AA186"/>
  <c r="X186"/>
  <c r="V186"/>
  <c r="T186"/>
  <c r="S186"/>
  <c r="AD186" s="1"/>
  <c r="R186"/>
  <c r="O186"/>
  <c r="Z186" s="1"/>
  <c r="K186"/>
  <c r="J186"/>
  <c r="Y186" s="1"/>
  <c r="AC185"/>
  <c r="AB185"/>
  <c r="AA185"/>
  <c r="X185"/>
  <c r="V185"/>
  <c r="T185"/>
  <c r="S185"/>
  <c r="AD185" s="1"/>
  <c r="R185"/>
  <c r="O185"/>
  <c r="Z185" s="1"/>
  <c r="K185"/>
  <c r="J185"/>
  <c r="Y185" s="1"/>
  <c r="AC184"/>
  <c r="AB184"/>
  <c r="AA184"/>
  <c r="X184"/>
  <c r="V184"/>
  <c r="T184"/>
  <c r="S184"/>
  <c r="AD184" s="1"/>
  <c r="R184"/>
  <c r="O184"/>
  <c r="Z184" s="1"/>
  <c r="K184"/>
  <c r="J184"/>
  <c r="Y184" s="1"/>
  <c r="AC183"/>
  <c r="AB183"/>
  <c r="AA183"/>
  <c r="X183"/>
  <c r="V183"/>
  <c r="T183"/>
  <c r="S183"/>
  <c r="AD183" s="1"/>
  <c r="R183"/>
  <c r="O183"/>
  <c r="Z183" s="1"/>
  <c r="K183"/>
  <c r="J183"/>
  <c r="Y183" s="1"/>
  <c r="AC182"/>
  <c r="AB182"/>
  <c r="AA182"/>
  <c r="X182"/>
  <c r="V182"/>
  <c r="T182"/>
  <c r="S182"/>
  <c r="AD182" s="1"/>
  <c r="R182"/>
  <c r="O182"/>
  <c r="Z182" s="1"/>
  <c r="K182"/>
  <c r="J182"/>
  <c r="Y182" s="1"/>
  <c r="AC181"/>
  <c r="AB181"/>
  <c r="AA181"/>
  <c r="X181"/>
  <c r="V181"/>
  <c r="T181"/>
  <c r="S181"/>
  <c r="AD181" s="1"/>
  <c r="R181"/>
  <c r="O181"/>
  <c r="Z181" s="1"/>
  <c r="K181"/>
  <c r="J181"/>
  <c r="Y181" s="1"/>
  <c r="AC180"/>
  <c r="AB180"/>
  <c r="AA180"/>
  <c r="X180"/>
  <c r="V180"/>
  <c r="T180"/>
  <c r="S180"/>
  <c r="AD180" s="1"/>
  <c r="R180"/>
  <c r="O180"/>
  <c r="Z180" s="1"/>
  <c r="K180"/>
  <c r="J180"/>
  <c r="Y180" s="1"/>
  <c r="AC179"/>
  <c r="AB179"/>
  <c r="AA179"/>
  <c r="X179"/>
  <c r="V179"/>
  <c r="T179"/>
  <c r="S179"/>
  <c r="AD179" s="1"/>
  <c r="R179"/>
  <c r="O179"/>
  <c r="Z179" s="1"/>
  <c r="K179"/>
  <c r="J179"/>
  <c r="Y179" s="1"/>
  <c r="AC178"/>
  <c r="AB178"/>
  <c r="AA178"/>
  <c r="X178"/>
  <c r="V178"/>
  <c r="T178"/>
  <c r="S178"/>
  <c r="AD178" s="1"/>
  <c r="R178"/>
  <c r="O178"/>
  <c r="Z178" s="1"/>
  <c r="K178"/>
  <c r="J178"/>
  <c r="Y178" s="1"/>
  <c r="AC177"/>
  <c r="AB177"/>
  <c r="AA177"/>
  <c r="X177"/>
  <c r="V177"/>
  <c r="T177"/>
  <c r="S177"/>
  <c r="AD177" s="1"/>
  <c r="R177"/>
  <c r="O177"/>
  <c r="Z177" s="1"/>
  <c r="K177"/>
  <c r="J177"/>
  <c r="Y177" s="1"/>
  <c r="AC176"/>
  <c r="AB176"/>
  <c r="AA176"/>
  <c r="X176"/>
  <c r="V176"/>
  <c r="T176"/>
  <c r="S176"/>
  <c r="AD176" s="1"/>
  <c r="R176"/>
  <c r="O176"/>
  <c r="Z176" s="1"/>
  <c r="K176"/>
  <c r="J176"/>
  <c r="Y176" s="1"/>
  <c r="AC175"/>
  <c r="AB175"/>
  <c r="AA175"/>
  <c r="X175"/>
  <c r="V175"/>
  <c r="T175"/>
  <c r="S175"/>
  <c r="AD175" s="1"/>
  <c r="R175"/>
  <c r="O175"/>
  <c r="Z175" s="1"/>
  <c r="K175"/>
  <c r="J175"/>
  <c r="Y175" s="1"/>
  <c r="AC174"/>
  <c r="AB174"/>
  <c r="AA174"/>
  <c r="X174"/>
  <c r="V174"/>
  <c r="T174"/>
  <c r="S174"/>
  <c r="AD174" s="1"/>
  <c r="R174"/>
  <c r="O174"/>
  <c r="Z174" s="1"/>
  <c r="K174"/>
  <c r="J174"/>
  <c r="Y174" s="1"/>
  <c r="AC173"/>
  <c r="AB173"/>
  <c r="AA173"/>
  <c r="X173"/>
  <c r="V173"/>
  <c r="T173"/>
  <c r="S173"/>
  <c r="AD173" s="1"/>
  <c r="R173"/>
  <c r="O173"/>
  <c r="Z173" s="1"/>
  <c r="K173"/>
  <c r="J173"/>
  <c r="Y173" s="1"/>
  <c r="AC172"/>
  <c r="AB172"/>
  <c r="AA172"/>
  <c r="X172"/>
  <c r="V172"/>
  <c r="T172"/>
  <c r="S172"/>
  <c r="AD172" s="1"/>
  <c r="R172"/>
  <c r="O172"/>
  <c r="Z172" s="1"/>
  <c r="K172"/>
  <c r="J172"/>
  <c r="Y172" s="1"/>
  <c r="AC171"/>
  <c r="AB171"/>
  <c r="AA171"/>
  <c r="X171"/>
  <c r="V171"/>
  <c r="T171"/>
  <c r="S171"/>
  <c r="AD171" s="1"/>
  <c r="R171"/>
  <c r="O171"/>
  <c r="Z171" s="1"/>
  <c r="K171"/>
  <c r="J171"/>
  <c r="Y171" s="1"/>
  <c r="AC170"/>
  <c r="AB170"/>
  <c r="AA170"/>
  <c r="X170"/>
  <c r="V170"/>
  <c r="T170"/>
  <c r="S170"/>
  <c r="AD170" s="1"/>
  <c r="R170"/>
  <c r="O170"/>
  <c r="Z170" s="1"/>
  <c r="K170"/>
  <c r="J170"/>
  <c r="Y170" s="1"/>
  <c r="AC169"/>
  <c r="AB169"/>
  <c r="AA169"/>
  <c r="X169"/>
  <c r="V169"/>
  <c r="T169"/>
  <c r="S169"/>
  <c r="AD169" s="1"/>
  <c r="R169"/>
  <c r="O169"/>
  <c r="Z169" s="1"/>
  <c r="K169"/>
  <c r="J169"/>
  <c r="Y169" s="1"/>
  <c r="AC168"/>
  <c r="AB168"/>
  <c r="AA168"/>
  <c r="X168"/>
  <c r="V168"/>
  <c r="T168"/>
  <c r="S168"/>
  <c r="AD168" s="1"/>
  <c r="R168"/>
  <c r="O168"/>
  <c r="Z168" s="1"/>
  <c r="K168"/>
  <c r="J168"/>
  <c r="Y168" s="1"/>
  <c r="AC167"/>
  <c r="AB167"/>
  <c r="AA167"/>
  <c r="X167"/>
  <c r="V167"/>
  <c r="T167"/>
  <c r="S167"/>
  <c r="AD167" s="1"/>
  <c r="R167"/>
  <c r="O167"/>
  <c r="Z167" s="1"/>
  <c r="K167"/>
  <c r="J167"/>
  <c r="Y167" s="1"/>
  <c r="AC166"/>
  <c r="AB166"/>
  <c r="AA166"/>
  <c r="X166"/>
  <c r="V166"/>
  <c r="T166"/>
  <c r="S166"/>
  <c r="AD166" s="1"/>
  <c r="R166"/>
  <c r="O166"/>
  <c r="Z166" s="1"/>
  <c r="K166"/>
  <c r="J166"/>
  <c r="Y166" s="1"/>
  <c r="AC165"/>
  <c r="AB165"/>
  <c r="AA165"/>
  <c r="X165"/>
  <c r="V165"/>
  <c r="T165"/>
  <c r="S165"/>
  <c r="AD165" s="1"/>
  <c r="R165"/>
  <c r="O165"/>
  <c r="Z165" s="1"/>
  <c r="K165"/>
  <c r="J165"/>
  <c r="Y165" s="1"/>
  <c r="AC164"/>
  <c r="AB164"/>
  <c r="AA164"/>
  <c r="X164"/>
  <c r="V164"/>
  <c r="T164"/>
  <c r="S164"/>
  <c r="AD164" s="1"/>
  <c r="R164"/>
  <c r="O164"/>
  <c r="Z164" s="1"/>
  <c r="K164"/>
  <c r="J164"/>
  <c r="Y164" s="1"/>
  <c r="AC163"/>
  <c r="AB163"/>
  <c r="AA163"/>
  <c r="X163"/>
  <c r="V163"/>
  <c r="T163"/>
  <c r="S163"/>
  <c r="AD163" s="1"/>
  <c r="R163"/>
  <c r="O163"/>
  <c r="Z163" s="1"/>
  <c r="K163"/>
  <c r="J163"/>
  <c r="Y163" s="1"/>
  <c r="AC162"/>
  <c r="AB162"/>
  <c r="AA162"/>
  <c r="X162"/>
  <c r="V162"/>
  <c r="T162"/>
  <c r="S162"/>
  <c r="AD162" s="1"/>
  <c r="R162"/>
  <c r="O162"/>
  <c r="Z162" s="1"/>
  <c r="K162"/>
  <c r="J162"/>
  <c r="Y162" s="1"/>
  <c r="AC161"/>
  <c r="AB161"/>
  <c r="AA161"/>
  <c r="X161"/>
  <c r="V161"/>
  <c r="T161"/>
  <c r="S161"/>
  <c r="AD161" s="1"/>
  <c r="R161"/>
  <c r="O161"/>
  <c r="Z161" s="1"/>
  <c r="K161"/>
  <c r="J161"/>
  <c r="Y161" s="1"/>
  <c r="AC160"/>
  <c r="AB160"/>
  <c r="AA160"/>
  <c r="X160"/>
  <c r="V160"/>
  <c r="T160"/>
  <c r="S160"/>
  <c r="AD160" s="1"/>
  <c r="R160"/>
  <c r="O160"/>
  <c r="Z160" s="1"/>
  <c r="K160"/>
  <c r="J160"/>
  <c r="Y160" s="1"/>
  <c r="AC159"/>
  <c r="AB159"/>
  <c r="AA159"/>
  <c r="X159"/>
  <c r="V159"/>
  <c r="T159"/>
  <c r="S159"/>
  <c r="AD159" s="1"/>
  <c r="R159"/>
  <c r="O159"/>
  <c r="Z159" s="1"/>
  <c r="K159"/>
  <c r="J159"/>
  <c r="Y159" s="1"/>
  <c r="AC158"/>
  <c r="AB158"/>
  <c r="AA158"/>
  <c r="X158"/>
  <c r="V158"/>
  <c r="T158"/>
  <c r="S158"/>
  <c r="AD158" s="1"/>
  <c r="R158"/>
  <c r="O158"/>
  <c r="Z158" s="1"/>
  <c r="K158"/>
  <c r="J158"/>
  <c r="Y158" s="1"/>
  <c r="AC157"/>
  <c r="AB157"/>
  <c r="AA157"/>
  <c r="X157"/>
  <c r="V157"/>
  <c r="T157"/>
  <c r="S157"/>
  <c r="AD157" s="1"/>
  <c r="R157"/>
  <c r="O157"/>
  <c r="Z157" s="1"/>
  <c r="K157"/>
  <c r="J157"/>
  <c r="Y157" s="1"/>
  <c r="AC156"/>
  <c r="AB156"/>
  <c r="AA156"/>
  <c r="X156"/>
  <c r="V156"/>
  <c r="T156"/>
  <c r="S156"/>
  <c r="AD156" s="1"/>
  <c r="R156"/>
  <c r="O156"/>
  <c r="Z156" s="1"/>
  <c r="K156"/>
  <c r="J156"/>
  <c r="Y156" s="1"/>
  <c r="AC155"/>
  <c r="AB155"/>
  <c r="AA155"/>
  <c r="X155"/>
  <c r="V155"/>
  <c r="T155"/>
  <c r="S155"/>
  <c r="AD155" s="1"/>
  <c r="R155"/>
  <c r="O155"/>
  <c r="Z155" s="1"/>
  <c r="K155"/>
  <c r="J155"/>
  <c r="Y155" s="1"/>
  <c r="AC154"/>
  <c r="AB154"/>
  <c r="AA154"/>
  <c r="X154"/>
  <c r="V154"/>
  <c r="T154"/>
  <c r="S154"/>
  <c r="AD154" s="1"/>
  <c r="R154"/>
  <c r="O154"/>
  <c r="Z154" s="1"/>
  <c r="K154"/>
  <c r="J154"/>
  <c r="Y154" s="1"/>
  <c r="AC153"/>
  <c r="AB153"/>
  <c r="AA153"/>
  <c r="X153"/>
  <c r="V153"/>
  <c r="T153"/>
  <c r="S153"/>
  <c r="AD153" s="1"/>
  <c r="R153"/>
  <c r="O153"/>
  <c r="Z153" s="1"/>
  <c r="K153"/>
  <c r="J153"/>
  <c r="Y153" s="1"/>
  <c r="AC152"/>
  <c r="AB152"/>
  <c r="AA152"/>
  <c r="X152"/>
  <c r="V152"/>
  <c r="T152"/>
  <c r="S152"/>
  <c r="AD152" s="1"/>
  <c r="R152"/>
  <c r="O152"/>
  <c r="Z152" s="1"/>
  <c r="K152"/>
  <c r="J152"/>
  <c r="Y152" s="1"/>
  <c r="AC151"/>
  <c r="AB151"/>
  <c r="AA151"/>
  <c r="X151"/>
  <c r="V151"/>
  <c r="T151"/>
  <c r="S151"/>
  <c r="AD151" s="1"/>
  <c r="R151"/>
  <c r="O151"/>
  <c r="Z151" s="1"/>
  <c r="K151"/>
  <c r="J151"/>
  <c r="Y151" s="1"/>
  <c r="AC150"/>
  <c r="AB150"/>
  <c r="AA150"/>
  <c r="X150"/>
  <c r="V150"/>
  <c r="T150"/>
  <c r="S150"/>
  <c r="AD150" s="1"/>
  <c r="R150"/>
  <c r="O150"/>
  <c r="Z150" s="1"/>
  <c r="K150"/>
  <c r="J150"/>
  <c r="Y150" s="1"/>
  <c r="AC149"/>
  <c r="AB149"/>
  <c r="AA149"/>
  <c r="X149"/>
  <c r="V149"/>
  <c r="T149"/>
  <c r="S149"/>
  <c r="AD149" s="1"/>
  <c r="R149"/>
  <c r="O149"/>
  <c r="Z149" s="1"/>
  <c r="K149"/>
  <c r="J149"/>
  <c r="Y149" s="1"/>
  <c r="AC148"/>
  <c r="AB148"/>
  <c r="AA148"/>
  <c r="X148"/>
  <c r="V148"/>
  <c r="T148"/>
  <c r="S148"/>
  <c r="AD148" s="1"/>
  <c r="R148"/>
  <c r="O148"/>
  <c r="Z148" s="1"/>
  <c r="K148"/>
  <c r="J148"/>
  <c r="Y148" s="1"/>
  <c r="AC147"/>
  <c r="AB147"/>
  <c r="AA147"/>
  <c r="X147"/>
  <c r="V147"/>
  <c r="T147"/>
  <c r="S147"/>
  <c r="AD147" s="1"/>
  <c r="R147"/>
  <c r="O147"/>
  <c r="Z147" s="1"/>
  <c r="K147"/>
  <c r="J147"/>
  <c r="Y147" s="1"/>
  <c r="AC146"/>
  <c r="AB146"/>
  <c r="AA146"/>
  <c r="X146"/>
  <c r="V146"/>
  <c r="T146"/>
  <c r="S146"/>
  <c r="AD146" s="1"/>
  <c r="R146"/>
  <c r="O146"/>
  <c r="Z146" s="1"/>
  <c r="K146"/>
  <c r="J146"/>
  <c r="Y146" s="1"/>
  <c r="AD145"/>
  <c r="AC145"/>
  <c r="AB145"/>
  <c r="AA145"/>
  <c r="X145"/>
  <c r="V145"/>
  <c r="T145"/>
  <c r="S145"/>
  <c r="R145"/>
  <c r="O145"/>
  <c r="Z145" s="1"/>
  <c r="K145"/>
  <c r="J145"/>
  <c r="Y145" s="1"/>
  <c r="AC144"/>
  <c r="AB144"/>
  <c r="AA144"/>
  <c r="X144"/>
  <c r="V144"/>
  <c r="T144"/>
  <c r="S144"/>
  <c r="AD144" s="1"/>
  <c r="R144"/>
  <c r="O144"/>
  <c r="Z144" s="1"/>
  <c r="K144"/>
  <c r="J144"/>
  <c r="Y144" s="1"/>
  <c r="AC143"/>
  <c r="AB143"/>
  <c r="AA143"/>
  <c r="X143"/>
  <c r="V143"/>
  <c r="T143"/>
  <c r="S143"/>
  <c r="AD143" s="1"/>
  <c r="R143"/>
  <c r="O143"/>
  <c r="Z143" s="1"/>
  <c r="K143"/>
  <c r="J143"/>
  <c r="Y143" s="1"/>
  <c r="AC142"/>
  <c r="AB142"/>
  <c r="AA142"/>
  <c r="X142"/>
  <c r="V142"/>
  <c r="T142"/>
  <c r="S142"/>
  <c r="AD142" s="1"/>
  <c r="R142"/>
  <c r="O142"/>
  <c r="Z142" s="1"/>
  <c r="K142"/>
  <c r="J142"/>
  <c r="Y142" s="1"/>
  <c r="AC141"/>
  <c r="AB141"/>
  <c r="AA141"/>
  <c r="X141"/>
  <c r="V141"/>
  <c r="T141"/>
  <c r="S141"/>
  <c r="AD141" s="1"/>
  <c r="R141"/>
  <c r="O141"/>
  <c r="Z141" s="1"/>
  <c r="K141"/>
  <c r="J141"/>
  <c r="Y141" s="1"/>
  <c r="AC140"/>
  <c r="AB140"/>
  <c r="AA140"/>
  <c r="X140"/>
  <c r="V140"/>
  <c r="T140"/>
  <c r="S140"/>
  <c r="AD140" s="1"/>
  <c r="R140"/>
  <c r="O140"/>
  <c r="Z140" s="1"/>
  <c r="K140"/>
  <c r="J140"/>
  <c r="Y140" s="1"/>
  <c r="AC139"/>
  <c r="AB139"/>
  <c r="AA139"/>
  <c r="X139"/>
  <c r="V139"/>
  <c r="T139"/>
  <c r="S139"/>
  <c r="AD139" s="1"/>
  <c r="R139"/>
  <c r="O139"/>
  <c r="Z139" s="1"/>
  <c r="K139"/>
  <c r="J139"/>
  <c r="Y139" s="1"/>
  <c r="AC138"/>
  <c r="AB138"/>
  <c r="AA138"/>
  <c r="X138"/>
  <c r="V138"/>
  <c r="T138"/>
  <c r="S138"/>
  <c r="AD138" s="1"/>
  <c r="R138"/>
  <c r="O138"/>
  <c r="Z138" s="1"/>
  <c r="K138"/>
  <c r="J138"/>
  <c r="Y138" s="1"/>
  <c r="AC137"/>
  <c r="AB137"/>
  <c r="AA137"/>
  <c r="X137"/>
  <c r="V137"/>
  <c r="T137"/>
  <c r="S137"/>
  <c r="AD137" s="1"/>
  <c r="R137"/>
  <c r="O137"/>
  <c r="Z137" s="1"/>
  <c r="K137"/>
  <c r="J137"/>
  <c r="Y137" s="1"/>
  <c r="AC136"/>
  <c r="AB136"/>
  <c r="AA136"/>
  <c r="X136"/>
  <c r="V136"/>
  <c r="T136"/>
  <c r="S136"/>
  <c r="AD136" s="1"/>
  <c r="R136"/>
  <c r="O136"/>
  <c r="Z136" s="1"/>
  <c r="K136"/>
  <c r="J136"/>
  <c r="Y136" s="1"/>
  <c r="AC135"/>
  <c r="AB135"/>
  <c r="AA135"/>
  <c r="X135"/>
  <c r="V135"/>
  <c r="T135"/>
  <c r="S135"/>
  <c r="AD135" s="1"/>
  <c r="R135"/>
  <c r="O135"/>
  <c r="Z135" s="1"/>
  <c r="K135"/>
  <c r="J135"/>
  <c r="Y135" s="1"/>
  <c r="AC134"/>
  <c r="AB134"/>
  <c r="AA134"/>
  <c r="X134"/>
  <c r="V134"/>
  <c r="T134"/>
  <c r="S134"/>
  <c r="AD134" s="1"/>
  <c r="R134"/>
  <c r="O134"/>
  <c r="Z134" s="1"/>
  <c r="K134"/>
  <c r="J134"/>
  <c r="Y134" s="1"/>
  <c r="AC133"/>
  <c r="AB133"/>
  <c r="AA133"/>
  <c r="X133"/>
  <c r="V133"/>
  <c r="T133"/>
  <c r="S133"/>
  <c r="AD133" s="1"/>
  <c r="R133"/>
  <c r="O133"/>
  <c r="Z133" s="1"/>
  <c r="K133"/>
  <c r="J133"/>
  <c r="Y133" s="1"/>
  <c r="AC132"/>
  <c r="AB132"/>
  <c r="AA132"/>
  <c r="X132"/>
  <c r="V132"/>
  <c r="T132"/>
  <c r="S132"/>
  <c r="AD132" s="1"/>
  <c r="R132"/>
  <c r="O132"/>
  <c r="Z132" s="1"/>
  <c r="K132"/>
  <c r="J132"/>
  <c r="Y132" s="1"/>
  <c r="AC131"/>
  <c r="AB131"/>
  <c r="AA131"/>
  <c r="X131"/>
  <c r="V131"/>
  <c r="T131"/>
  <c r="S131"/>
  <c r="AD131" s="1"/>
  <c r="R131"/>
  <c r="O131"/>
  <c r="Z131" s="1"/>
  <c r="K131"/>
  <c r="J131"/>
  <c r="Y131" s="1"/>
  <c r="AC130"/>
  <c r="AB130"/>
  <c r="AA130"/>
  <c r="X130"/>
  <c r="V130"/>
  <c r="T130"/>
  <c r="S130"/>
  <c r="AD130" s="1"/>
  <c r="R130"/>
  <c r="O130"/>
  <c r="Z130" s="1"/>
  <c r="K130"/>
  <c r="J130"/>
  <c r="Y130" s="1"/>
  <c r="AC129"/>
  <c r="AB129"/>
  <c r="AA129"/>
  <c r="X129"/>
  <c r="V129"/>
  <c r="T129"/>
  <c r="S129"/>
  <c r="AD129" s="1"/>
  <c r="R129"/>
  <c r="O129"/>
  <c r="Z129" s="1"/>
  <c r="K129"/>
  <c r="J129"/>
  <c r="Y129" s="1"/>
  <c r="AC128"/>
  <c r="AB128"/>
  <c r="AA128"/>
  <c r="X128"/>
  <c r="V128"/>
  <c r="T128"/>
  <c r="S128"/>
  <c r="AD128" s="1"/>
  <c r="R128"/>
  <c r="O128"/>
  <c r="Z128" s="1"/>
  <c r="K128"/>
  <c r="J128"/>
  <c r="Y128" s="1"/>
  <c r="AC127"/>
  <c r="AB127"/>
  <c r="AA127"/>
  <c r="X127"/>
  <c r="V127"/>
  <c r="T127"/>
  <c r="S127"/>
  <c r="AD127" s="1"/>
  <c r="R127"/>
  <c r="O127"/>
  <c r="Z127" s="1"/>
  <c r="K127"/>
  <c r="J127"/>
  <c r="Y127" s="1"/>
  <c r="AC126"/>
  <c r="AB126"/>
  <c r="AA126"/>
  <c r="X126"/>
  <c r="V126"/>
  <c r="T126"/>
  <c r="S126"/>
  <c r="AD126" s="1"/>
  <c r="R126"/>
  <c r="O126"/>
  <c r="Z126" s="1"/>
  <c r="K126"/>
  <c r="J126"/>
  <c r="Y126" s="1"/>
  <c r="AC125"/>
  <c r="AB125"/>
  <c r="AA125"/>
  <c r="X125"/>
  <c r="V125"/>
  <c r="T125"/>
  <c r="S125"/>
  <c r="AD125" s="1"/>
  <c r="R125"/>
  <c r="O125"/>
  <c r="Z125" s="1"/>
  <c r="K125"/>
  <c r="J125"/>
  <c r="Y125" s="1"/>
  <c r="AC124"/>
  <c r="AB124"/>
  <c r="AA124"/>
  <c r="X124"/>
  <c r="V124"/>
  <c r="T124"/>
  <c r="S124"/>
  <c r="AD124" s="1"/>
  <c r="R124"/>
  <c r="O124"/>
  <c r="Z124" s="1"/>
  <c r="K124"/>
  <c r="J124"/>
  <c r="Y124" s="1"/>
  <c r="AD123"/>
  <c r="AC123"/>
  <c r="AB123"/>
  <c r="AA123"/>
  <c r="X123"/>
  <c r="V123"/>
  <c r="T123"/>
  <c r="S123"/>
  <c r="R123"/>
  <c r="O123"/>
  <c r="Z123" s="1"/>
  <c r="K123"/>
  <c r="J123"/>
  <c r="Y123" s="1"/>
  <c r="AC122"/>
  <c r="AB122"/>
  <c r="AA122"/>
  <c r="X122"/>
  <c r="V122"/>
  <c r="T122"/>
  <c r="S122"/>
  <c r="AD122" s="1"/>
  <c r="R122"/>
  <c r="O122"/>
  <c r="Z122" s="1"/>
  <c r="K122"/>
  <c r="J122"/>
  <c r="Y122" s="1"/>
  <c r="AC121"/>
  <c r="AB121"/>
  <c r="AA121"/>
  <c r="X121"/>
  <c r="V121"/>
  <c r="T121"/>
  <c r="S121"/>
  <c r="AD121" s="1"/>
  <c r="R121"/>
  <c r="O121"/>
  <c r="Z121" s="1"/>
  <c r="K121"/>
  <c r="J121"/>
  <c r="Y121" s="1"/>
  <c r="AC120"/>
  <c r="AB120"/>
  <c r="AA120"/>
  <c r="X120"/>
  <c r="V120"/>
  <c r="T120"/>
  <c r="S120"/>
  <c r="AD120" s="1"/>
  <c r="R120"/>
  <c r="O120"/>
  <c r="Z120" s="1"/>
  <c r="K120"/>
  <c r="J120"/>
  <c r="Y120" s="1"/>
  <c r="AD119"/>
  <c r="AC119"/>
  <c r="AB119"/>
  <c r="AA119"/>
  <c r="X119"/>
  <c r="V119"/>
  <c r="T119"/>
  <c r="S119"/>
  <c r="R119"/>
  <c r="O119"/>
  <c r="Z119" s="1"/>
  <c r="K119"/>
  <c r="J119"/>
  <c r="Y119" s="1"/>
  <c r="AC118"/>
  <c r="AB118"/>
  <c r="AA118"/>
  <c r="X118"/>
  <c r="V118"/>
  <c r="T118"/>
  <c r="S118"/>
  <c r="AD118" s="1"/>
  <c r="R118"/>
  <c r="O118"/>
  <c r="Z118" s="1"/>
  <c r="K118"/>
  <c r="J118"/>
  <c r="Y118" s="1"/>
  <c r="AC117"/>
  <c r="AB117"/>
  <c r="AA117"/>
  <c r="X117"/>
  <c r="V117"/>
  <c r="T117"/>
  <c r="S117"/>
  <c r="AD117" s="1"/>
  <c r="R117"/>
  <c r="O117"/>
  <c r="Z117" s="1"/>
  <c r="K117"/>
  <c r="J117"/>
  <c r="Y117" s="1"/>
  <c r="AC116"/>
  <c r="AB116"/>
  <c r="AA116"/>
  <c r="X116"/>
  <c r="V116"/>
  <c r="T116"/>
  <c r="S116"/>
  <c r="AD116" s="1"/>
  <c r="R116"/>
  <c r="O116"/>
  <c r="Z116" s="1"/>
  <c r="K116"/>
  <c r="J116"/>
  <c r="Y116" s="1"/>
  <c r="AC115"/>
  <c r="AB115"/>
  <c r="AA115"/>
  <c r="X115"/>
  <c r="V115"/>
  <c r="T115"/>
  <c r="S115"/>
  <c r="AD115" s="1"/>
  <c r="R115"/>
  <c r="O115"/>
  <c r="Z115" s="1"/>
  <c r="K115"/>
  <c r="J115"/>
  <c r="Y115" s="1"/>
  <c r="AC114"/>
  <c r="AB114"/>
  <c r="AA114"/>
  <c r="X114"/>
  <c r="V114"/>
  <c r="T114"/>
  <c r="S114"/>
  <c r="AD114" s="1"/>
  <c r="R114"/>
  <c r="O114"/>
  <c r="Z114" s="1"/>
  <c r="K114"/>
  <c r="J114"/>
  <c r="Y114" s="1"/>
  <c r="AD113"/>
  <c r="AC113"/>
  <c r="AB113"/>
  <c r="AA113"/>
  <c r="X113"/>
  <c r="V113"/>
  <c r="T113"/>
  <c r="S113"/>
  <c r="R113"/>
  <c r="O113"/>
  <c r="Z113" s="1"/>
  <c r="K113"/>
  <c r="J113"/>
  <c r="Y113" s="1"/>
  <c r="AC112"/>
  <c r="AB112"/>
  <c r="AA112"/>
  <c r="X112"/>
  <c r="V112"/>
  <c r="T112"/>
  <c r="S112"/>
  <c r="AD112" s="1"/>
  <c r="R112"/>
  <c r="O112"/>
  <c r="Z112" s="1"/>
  <c r="K112"/>
  <c r="J112"/>
  <c r="Y112" s="1"/>
  <c r="AC111"/>
  <c r="AB111"/>
  <c r="AA111"/>
  <c r="X111"/>
  <c r="V111"/>
  <c r="T111"/>
  <c r="S111"/>
  <c r="AD111" s="1"/>
  <c r="R111"/>
  <c r="O111"/>
  <c r="Z111" s="1"/>
  <c r="K111"/>
  <c r="J111"/>
  <c r="Y111" s="1"/>
  <c r="AC110"/>
  <c r="AB110"/>
  <c r="AA110"/>
  <c r="X110"/>
  <c r="V110"/>
  <c r="T110"/>
  <c r="S110"/>
  <c r="AD110" s="1"/>
  <c r="R110"/>
  <c r="O110"/>
  <c r="Z110" s="1"/>
  <c r="K110"/>
  <c r="J110"/>
  <c r="Y110" s="1"/>
  <c r="AC109"/>
  <c r="AB109"/>
  <c r="AA109"/>
  <c r="X109"/>
  <c r="V109"/>
  <c r="T109"/>
  <c r="S109"/>
  <c r="AD109" s="1"/>
  <c r="R109"/>
  <c r="O109"/>
  <c r="Z109" s="1"/>
  <c r="K109"/>
  <c r="J109"/>
  <c r="Y109" s="1"/>
  <c r="AC108"/>
  <c r="AB108"/>
  <c r="AA108"/>
  <c r="X108"/>
  <c r="V108"/>
  <c r="T108"/>
  <c r="S108"/>
  <c r="AD108" s="1"/>
  <c r="R108"/>
  <c r="O108"/>
  <c r="Z108" s="1"/>
  <c r="K108"/>
  <c r="J108"/>
  <c r="Y108" s="1"/>
  <c r="AC107"/>
  <c r="AB107"/>
  <c r="AA107"/>
  <c r="X107"/>
  <c r="V107"/>
  <c r="T107"/>
  <c r="S107"/>
  <c r="AD107" s="1"/>
  <c r="R107"/>
  <c r="O107"/>
  <c r="Z107" s="1"/>
  <c r="K107"/>
  <c r="J107"/>
  <c r="Y107" s="1"/>
  <c r="AC106"/>
  <c r="AB106"/>
  <c r="AA106"/>
  <c r="X106"/>
  <c r="V106"/>
  <c r="T106"/>
  <c r="S106"/>
  <c r="AD106" s="1"/>
  <c r="R106"/>
  <c r="O106"/>
  <c r="Z106" s="1"/>
  <c r="K106"/>
  <c r="J106"/>
  <c r="Y106" s="1"/>
  <c r="AC105"/>
  <c r="AB105"/>
  <c r="AA105"/>
  <c r="X105"/>
  <c r="V105"/>
  <c r="T105"/>
  <c r="S105"/>
  <c r="AD105" s="1"/>
  <c r="R105"/>
  <c r="O105"/>
  <c r="Z105" s="1"/>
  <c r="K105"/>
  <c r="J105"/>
  <c r="Y105" s="1"/>
  <c r="AC104"/>
  <c r="AB104"/>
  <c r="AA104"/>
  <c r="X104"/>
  <c r="V104"/>
  <c r="T104"/>
  <c r="S104"/>
  <c r="AD104" s="1"/>
  <c r="R104"/>
  <c r="O104"/>
  <c r="Z104" s="1"/>
  <c r="K104"/>
  <c r="J104"/>
  <c r="Y104" s="1"/>
  <c r="AC103"/>
  <c r="AB103"/>
  <c r="AA103"/>
  <c r="X103"/>
  <c r="V103"/>
  <c r="T103"/>
  <c r="S103"/>
  <c r="AD103" s="1"/>
  <c r="R103"/>
  <c r="O103"/>
  <c r="Z103" s="1"/>
  <c r="K103"/>
  <c r="J103"/>
  <c r="Y103" s="1"/>
  <c r="AC102"/>
  <c r="AB102"/>
  <c r="AA102"/>
  <c r="X102"/>
  <c r="V102"/>
  <c r="T102"/>
  <c r="S102"/>
  <c r="AD102" s="1"/>
  <c r="R102"/>
  <c r="O102"/>
  <c r="Z102" s="1"/>
  <c r="K102"/>
  <c r="J102"/>
  <c r="Y102" s="1"/>
  <c r="AC101"/>
  <c r="AB101"/>
  <c r="AA101"/>
  <c r="X101"/>
  <c r="V101"/>
  <c r="T101"/>
  <c r="S101"/>
  <c r="AD101" s="1"/>
  <c r="R101"/>
  <c r="O101"/>
  <c r="Z101" s="1"/>
  <c r="K101"/>
  <c r="J101"/>
  <c r="Y101" s="1"/>
  <c r="AC100"/>
  <c r="AB100"/>
  <c r="AA100"/>
  <c r="X100"/>
  <c r="V100"/>
  <c r="T100"/>
  <c r="S100"/>
  <c r="AD100" s="1"/>
  <c r="R100"/>
  <c r="O100"/>
  <c r="Z100" s="1"/>
  <c r="K100"/>
  <c r="J100"/>
  <c r="Y100" s="1"/>
  <c r="AC99"/>
  <c r="AB99"/>
  <c r="AA99"/>
  <c r="X99"/>
  <c r="V99"/>
  <c r="T99"/>
  <c r="S99"/>
  <c r="AD99" s="1"/>
  <c r="R99"/>
  <c r="O99"/>
  <c r="Z99" s="1"/>
  <c r="K99"/>
  <c r="J99"/>
  <c r="Y99" s="1"/>
  <c r="AC98"/>
  <c r="AB98"/>
  <c r="AA98"/>
  <c r="X98"/>
  <c r="V98"/>
  <c r="T98"/>
  <c r="S98"/>
  <c r="AD98" s="1"/>
  <c r="R98"/>
  <c r="O98"/>
  <c r="Z98" s="1"/>
  <c r="K98"/>
  <c r="J98"/>
  <c r="Y98" s="1"/>
  <c r="AD97"/>
  <c r="AC97"/>
  <c r="AB97"/>
  <c r="AA97"/>
  <c r="X97"/>
  <c r="V97"/>
  <c r="T97"/>
  <c r="S97"/>
  <c r="R97"/>
  <c r="O97"/>
  <c r="Z97" s="1"/>
  <c r="K97"/>
  <c r="J97"/>
  <c r="Y97" s="1"/>
  <c r="AC96"/>
  <c r="AB96"/>
  <c r="AA96"/>
  <c r="X96"/>
  <c r="V96"/>
  <c r="T96"/>
  <c r="S96"/>
  <c r="AD96" s="1"/>
  <c r="R96"/>
  <c r="O96"/>
  <c r="Z96" s="1"/>
  <c r="K96"/>
  <c r="J96"/>
  <c r="Y96" s="1"/>
  <c r="AC95"/>
  <c r="AB95"/>
  <c r="AA95"/>
  <c r="X95"/>
  <c r="V95"/>
  <c r="T95"/>
  <c r="S95"/>
  <c r="AD95" s="1"/>
  <c r="R95"/>
  <c r="O95"/>
  <c r="Z95" s="1"/>
  <c r="K95"/>
  <c r="J95"/>
  <c r="Y95" s="1"/>
  <c r="AC94"/>
  <c r="AB94"/>
  <c r="AA94"/>
  <c r="X94"/>
  <c r="V94"/>
  <c r="T94"/>
  <c r="S94"/>
  <c r="AD94" s="1"/>
  <c r="R94"/>
  <c r="O94"/>
  <c r="Z94" s="1"/>
  <c r="K94"/>
  <c r="J94"/>
  <c r="Y94" s="1"/>
  <c r="AD93"/>
  <c r="AC93"/>
  <c r="AB93"/>
  <c r="AA93"/>
  <c r="X93"/>
  <c r="V93"/>
  <c r="T93"/>
  <c r="S93"/>
  <c r="R93"/>
  <c r="O93"/>
  <c r="Z93" s="1"/>
  <c r="K93"/>
  <c r="J93"/>
  <c r="Y93" s="1"/>
  <c r="AC92"/>
  <c r="AB92"/>
  <c r="AA92"/>
  <c r="X92"/>
  <c r="V92"/>
  <c r="T92"/>
  <c r="S92"/>
  <c r="AD92" s="1"/>
  <c r="R92"/>
  <c r="O92"/>
  <c r="Z92" s="1"/>
  <c r="K92"/>
  <c r="J92"/>
  <c r="Y92" s="1"/>
  <c r="AC91"/>
  <c r="AB91"/>
  <c r="AA91"/>
  <c r="X91"/>
  <c r="V91"/>
  <c r="T91"/>
  <c r="S91"/>
  <c r="AD91" s="1"/>
  <c r="R91"/>
  <c r="O91"/>
  <c r="Z91" s="1"/>
  <c r="K91"/>
  <c r="J91"/>
  <c r="Y91" s="1"/>
  <c r="AC90"/>
  <c r="AB90"/>
  <c r="AA90"/>
  <c r="X90"/>
  <c r="V90"/>
  <c r="T90"/>
  <c r="S90"/>
  <c r="AD90" s="1"/>
  <c r="R90"/>
  <c r="O90"/>
  <c r="Z90" s="1"/>
  <c r="K90"/>
  <c r="J90"/>
  <c r="Y90" s="1"/>
  <c r="AD89"/>
  <c r="AC89"/>
  <c r="AB89"/>
  <c r="AA89"/>
  <c r="X89"/>
  <c r="V89"/>
  <c r="T89"/>
  <c r="S89"/>
  <c r="R89"/>
  <c r="O89"/>
  <c r="Z89" s="1"/>
  <c r="K89"/>
  <c r="J89"/>
  <c r="Y89" s="1"/>
  <c r="AC88"/>
  <c r="AB88"/>
  <c r="AA88"/>
  <c r="X88"/>
  <c r="V88"/>
  <c r="T88"/>
  <c r="S88"/>
  <c r="AD88" s="1"/>
  <c r="R88"/>
  <c r="O88"/>
  <c r="Z88" s="1"/>
  <c r="K88"/>
  <c r="J88"/>
  <c r="Y88" s="1"/>
  <c r="AC87"/>
  <c r="AB87"/>
  <c r="AA87"/>
  <c r="X87"/>
  <c r="V87"/>
  <c r="T87"/>
  <c r="S87"/>
  <c r="AD87" s="1"/>
  <c r="R87"/>
  <c r="O87"/>
  <c r="Z87" s="1"/>
  <c r="K87"/>
  <c r="J87"/>
  <c r="Y87" s="1"/>
  <c r="AC86"/>
  <c r="AB86"/>
  <c r="AA86"/>
  <c r="X86"/>
  <c r="V86"/>
  <c r="T86"/>
  <c r="S86"/>
  <c r="AD86" s="1"/>
  <c r="R86"/>
  <c r="O86"/>
  <c r="Z86" s="1"/>
  <c r="K86"/>
  <c r="J86"/>
  <c r="Y86" s="1"/>
  <c r="AD85"/>
  <c r="AC85"/>
  <c r="AB85"/>
  <c r="AA85"/>
  <c r="X85"/>
  <c r="V85"/>
  <c r="T85"/>
  <c r="S85"/>
  <c r="R85"/>
  <c r="O85"/>
  <c r="Z85" s="1"/>
  <c r="K85"/>
  <c r="J85"/>
  <c r="Y85" s="1"/>
  <c r="AC84"/>
  <c r="AB84"/>
  <c r="AA84"/>
  <c r="X84"/>
  <c r="V84"/>
  <c r="T84"/>
  <c r="S84"/>
  <c r="AD84" s="1"/>
  <c r="R84"/>
  <c r="O84"/>
  <c r="Z84" s="1"/>
  <c r="K84"/>
  <c r="J84"/>
  <c r="Y84" s="1"/>
  <c r="AC83"/>
  <c r="AB83"/>
  <c r="AA83"/>
  <c r="X83"/>
  <c r="V83"/>
  <c r="T83"/>
  <c r="S83"/>
  <c r="AD83" s="1"/>
  <c r="R83"/>
  <c r="O83"/>
  <c r="Z83" s="1"/>
  <c r="K83"/>
  <c r="J83"/>
  <c r="Y83" s="1"/>
  <c r="AC82"/>
  <c r="AB82"/>
  <c r="AA82"/>
  <c r="X82"/>
  <c r="V82"/>
  <c r="T82"/>
  <c r="S82"/>
  <c r="AD82" s="1"/>
  <c r="R82"/>
  <c r="O82"/>
  <c r="Z82" s="1"/>
  <c r="K82"/>
  <c r="J82"/>
  <c r="Y82" s="1"/>
  <c r="AC81"/>
  <c r="AB81"/>
  <c r="AA81"/>
  <c r="X81"/>
  <c r="V81"/>
  <c r="T81"/>
  <c r="S81"/>
  <c r="AD81" s="1"/>
  <c r="R81"/>
  <c r="O81"/>
  <c r="Z81" s="1"/>
  <c r="K81"/>
  <c r="J81"/>
  <c r="Y81" s="1"/>
  <c r="AC80"/>
  <c r="AB80"/>
  <c r="AA80"/>
  <c r="X80"/>
  <c r="V80"/>
  <c r="T80"/>
  <c r="S80"/>
  <c r="AD80" s="1"/>
  <c r="R80"/>
  <c r="O80"/>
  <c r="Z80" s="1"/>
  <c r="K80"/>
  <c r="J80"/>
  <c r="Y80" s="1"/>
  <c r="AC79"/>
  <c r="AB79"/>
  <c r="AA79"/>
  <c r="X79"/>
  <c r="V79"/>
  <c r="T79"/>
  <c r="S79"/>
  <c r="AD79" s="1"/>
  <c r="R79"/>
  <c r="O79"/>
  <c r="Z79" s="1"/>
  <c r="K79"/>
  <c r="J79"/>
  <c r="Y79" s="1"/>
  <c r="AC78"/>
  <c r="AB78"/>
  <c r="AA78"/>
  <c r="X78"/>
  <c r="V78"/>
  <c r="T78"/>
  <c r="S78"/>
  <c r="AD78" s="1"/>
  <c r="R78"/>
  <c r="O78"/>
  <c r="Z78" s="1"/>
  <c r="K78"/>
  <c r="J78"/>
  <c r="Y78" s="1"/>
  <c r="AC77"/>
  <c r="AB77"/>
  <c r="AA77"/>
  <c r="X77"/>
  <c r="V77"/>
  <c r="T77"/>
  <c r="S77"/>
  <c r="AD77" s="1"/>
  <c r="R77"/>
  <c r="O77"/>
  <c r="Z77" s="1"/>
  <c r="K77"/>
  <c r="J77"/>
  <c r="Y77" s="1"/>
  <c r="AC76"/>
  <c r="AB76"/>
  <c r="AA76"/>
  <c r="X76"/>
  <c r="V76"/>
  <c r="T76"/>
  <c r="S76"/>
  <c r="AD76" s="1"/>
  <c r="R76"/>
  <c r="O76"/>
  <c r="Z76" s="1"/>
  <c r="K76"/>
  <c r="J76"/>
  <c r="Y76" s="1"/>
  <c r="AC75"/>
  <c r="AB75"/>
  <c r="AA75"/>
  <c r="X75"/>
  <c r="V75"/>
  <c r="T75"/>
  <c r="S75"/>
  <c r="AD75" s="1"/>
  <c r="R75"/>
  <c r="O75"/>
  <c r="Z75" s="1"/>
  <c r="K75"/>
  <c r="J75"/>
  <c r="Y75" s="1"/>
  <c r="AC74"/>
  <c r="AB74"/>
  <c r="AA74"/>
  <c r="X74"/>
  <c r="V74"/>
  <c r="T74"/>
  <c r="S74"/>
  <c r="AD74" s="1"/>
  <c r="R74"/>
  <c r="O74"/>
  <c r="Z74" s="1"/>
  <c r="K74"/>
  <c r="J74"/>
  <c r="Y74" s="1"/>
  <c r="AC73"/>
  <c r="AB73"/>
  <c r="AA73"/>
  <c r="X73"/>
  <c r="V73"/>
  <c r="T73"/>
  <c r="S73"/>
  <c r="AD73" s="1"/>
  <c r="R73"/>
  <c r="O73"/>
  <c r="Z73" s="1"/>
  <c r="K73"/>
  <c r="J73"/>
  <c r="Y73" s="1"/>
  <c r="AC72"/>
  <c r="AB72"/>
  <c r="AA72"/>
  <c r="X72"/>
  <c r="V72"/>
  <c r="T72"/>
  <c r="S72"/>
  <c r="AD72" s="1"/>
  <c r="R72"/>
  <c r="O72"/>
  <c r="Z72" s="1"/>
  <c r="K72"/>
  <c r="J72"/>
  <c r="Y72" s="1"/>
  <c r="AC71"/>
  <c r="AB71"/>
  <c r="AA71"/>
  <c r="X71"/>
  <c r="V71"/>
  <c r="T71"/>
  <c r="S71"/>
  <c r="AD71" s="1"/>
  <c r="R71"/>
  <c r="O71"/>
  <c r="Z71" s="1"/>
  <c r="K71"/>
  <c r="J71"/>
  <c r="Y71" s="1"/>
  <c r="AC70"/>
  <c r="AB70"/>
  <c r="AA70"/>
  <c r="X70"/>
  <c r="V70"/>
  <c r="T70"/>
  <c r="S70"/>
  <c r="AD70" s="1"/>
  <c r="R70"/>
  <c r="O70"/>
  <c r="Z70" s="1"/>
  <c r="K70"/>
  <c r="J70"/>
  <c r="Y70" s="1"/>
  <c r="AC69"/>
  <c r="AB69"/>
  <c r="AA69"/>
  <c r="X69"/>
  <c r="V69"/>
  <c r="T69"/>
  <c r="S69"/>
  <c r="AD69" s="1"/>
  <c r="R69"/>
  <c r="O69"/>
  <c r="Z69" s="1"/>
  <c r="K69"/>
  <c r="J69"/>
  <c r="Y69" s="1"/>
  <c r="AC68"/>
  <c r="AB68"/>
  <c r="AA68"/>
  <c r="X68"/>
  <c r="V68"/>
  <c r="T68"/>
  <c r="S68"/>
  <c r="AD68" s="1"/>
  <c r="R68"/>
  <c r="O68"/>
  <c r="Z68" s="1"/>
  <c r="K68"/>
  <c r="J68"/>
  <c r="Y68" s="1"/>
  <c r="AC67"/>
  <c r="AB67"/>
  <c r="AA67"/>
  <c r="X67"/>
  <c r="V67"/>
  <c r="T67"/>
  <c r="S67"/>
  <c r="AD67" s="1"/>
  <c r="R67"/>
  <c r="O67"/>
  <c r="Z67" s="1"/>
  <c r="K67"/>
  <c r="J67"/>
  <c r="Y67" s="1"/>
  <c r="AC66"/>
  <c r="AB66"/>
  <c r="AA66"/>
  <c r="X66"/>
  <c r="V66"/>
  <c r="T66"/>
  <c r="S66"/>
  <c r="AD66" s="1"/>
  <c r="R66"/>
  <c r="O66"/>
  <c r="Z66" s="1"/>
  <c r="K66"/>
  <c r="J66"/>
  <c r="Y66" s="1"/>
  <c r="AD65"/>
  <c r="AC65"/>
  <c r="AB65"/>
  <c r="AA65"/>
  <c r="X65"/>
  <c r="V65"/>
  <c r="T65"/>
  <c r="S65"/>
  <c r="R65"/>
  <c r="O65"/>
  <c r="Z65" s="1"/>
  <c r="K65"/>
  <c r="J65"/>
  <c r="Y65" s="1"/>
  <c r="AC64"/>
  <c r="AB64"/>
  <c r="AA64"/>
  <c r="X64"/>
  <c r="V64"/>
  <c r="T64"/>
  <c r="S64"/>
  <c r="AD64" s="1"/>
  <c r="R64"/>
  <c r="O64"/>
  <c r="Z64" s="1"/>
  <c r="K64"/>
  <c r="J64"/>
  <c r="Y64" s="1"/>
  <c r="AC63"/>
  <c r="AB63"/>
  <c r="AA63"/>
  <c r="X63"/>
  <c r="V63"/>
  <c r="T63"/>
  <c r="S63"/>
  <c r="AD63" s="1"/>
  <c r="R63"/>
  <c r="O63"/>
  <c r="Z63" s="1"/>
  <c r="K63"/>
  <c r="J63"/>
  <c r="Y63" s="1"/>
  <c r="AC62"/>
  <c r="AB62"/>
  <c r="AA62"/>
  <c r="X62"/>
  <c r="V62"/>
  <c r="T62"/>
  <c r="S62"/>
  <c r="AD62" s="1"/>
  <c r="R62"/>
  <c r="O62"/>
  <c r="Z62" s="1"/>
  <c r="K62"/>
  <c r="J62"/>
  <c r="Y62" s="1"/>
  <c r="AD61"/>
  <c r="AC61"/>
  <c r="AB61"/>
  <c r="AA61"/>
  <c r="X61"/>
  <c r="V61"/>
  <c r="T61"/>
  <c r="S61"/>
  <c r="R61"/>
  <c r="O61"/>
  <c r="Z61" s="1"/>
  <c r="K61"/>
  <c r="J61"/>
  <c r="Y61" s="1"/>
  <c r="AC60"/>
  <c r="AB60"/>
  <c r="AA60"/>
  <c r="X60"/>
  <c r="V60"/>
  <c r="T60"/>
  <c r="S60"/>
  <c r="AD60" s="1"/>
  <c r="R60"/>
  <c r="O60"/>
  <c r="Z60" s="1"/>
  <c r="K60"/>
  <c r="J60"/>
  <c r="Y60" s="1"/>
  <c r="AC59"/>
  <c r="AB59"/>
  <c r="AA59"/>
  <c r="X59"/>
  <c r="V59"/>
  <c r="T59"/>
  <c r="S59"/>
  <c r="AD59" s="1"/>
  <c r="R59"/>
  <c r="O59"/>
  <c r="Z59" s="1"/>
  <c r="K59"/>
  <c r="J59"/>
  <c r="Y59" s="1"/>
  <c r="AC58"/>
  <c r="AB58"/>
  <c r="AA58"/>
  <c r="X58"/>
  <c r="V58"/>
  <c r="T58"/>
  <c r="S58"/>
  <c r="AD58" s="1"/>
  <c r="R58"/>
  <c r="O58"/>
  <c r="Z58" s="1"/>
  <c r="K58"/>
  <c r="J58"/>
  <c r="Y58" s="1"/>
  <c r="AD57"/>
  <c r="AC57"/>
  <c r="AB57"/>
  <c r="AA57"/>
  <c r="X57"/>
  <c r="V57"/>
  <c r="T57"/>
  <c r="S57"/>
  <c r="R57"/>
  <c r="O57"/>
  <c r="Z57" s="1"/>
  <c r="K57"/>
  <c r="J57"/>
  <c r="Y57" s="1"/>
  <c r="AC56"/>
  <c r="AB56"/>
  <c r="AA56"/>
  <c r="X56"/>
  <c r="V56"/>
  <c r="T56"/>
  <c r="S56"/>
  <c r="AD56" s="1"/>
  <c r="R56"/>
  <c r="O56"/>
  <c r="Z56" s="1"/>
  <c r="K56"/>
  <c r="J56"/>
  <c r="Y56" s="1"/>
  <c r="AC55"/>
  <c r="AB55"/>
  <c r="AA55"/>
  <c r="X55"/>
  <c r="V55"/>
  <c r="T55"/>
  <c r="S55"/>
  <c r="AD55" s="1"/>
  <c r="R55"/>
  <c r="O55"/>
  <c r="Z55" s="1"/>
  <c r="K55"/>
  <c r="J55"/>
  <c r="Y55" s="1"/>
  <c r="AC54"/>
  <c r="AB54"/>
  <c r="AA54"/>
  <c r="X54"/>
  <c r="V54"/>
  <c r="T54"/>
  <c r="S54"/>
  <c r="AD54" s="1"/>
  <c r="R54"/>
  <c r="O54"/>
  <c r="Z54" s="1"/>
  <c r="K54"/>
  <c r="J54"/>
  <c r="Y54" s="1"/>
  <c r="AD53"/>
  <c r="AC53"/>
  <c r="AB53"/>
  <c r="AA53"/>
  <c r="X53"/>
  <c r="V53"/>
  <c r="T53"/>
  <c r="S53"/>
  <c r="R53"/>
  <c r="O53"/>
  <c r="Z53" s="1"/>
  <c r="K53"/>
  <c r="J53"/>
  <c r="Y53" s="1"/>
  <c r="AC52"/>
  <c r="AB52"/>
  <c r="AA52"/>
  <c r="X52"/>
  <c r="V52"/>
  <c r="T52"/>
  <c r="S52"/>
  <c r="AD52" s="1"/>
  <c r="R52"/>
  <c r="O52"/>
  <c r="Z52" s="1"/>
  <c r="K52"/>
  <c r="J52"/>
  <c r="Y52" s="1"/>
  <c r="AC51"/>
  <c r="AB51"/>
  <c r="AA51"/>
  <c r="X51"/>
  <c r="V51"/>
  <c r="T51"/>
  <c r="S51"/>
  <c r="AD51" s="1"/>
  <c r="R51"/>
  <c r="O51"/>
  <c r="Z51" s="1"/>
  <c r="K51"/>
  <c r="J51"/>
  <c r="Y51" s="1"/>
  <c r="AC50"/>
  <c r="AB50"/>
  <c r="AA50"/>
  <c r="X50"/>
  <c r="V50"/>
  <c r="T50"/>
  <c r="S50"/>
  <c r="AD50" s="1"/>
  <c r="R50"/>
  <c r="O50"/>
  <c r="Z50" s="1"/>
  <c r="K50"/>
  <c r="J50"/>
  <c r="Y50" s="1"/>
  <c r="AD49"/>
  <c r="AC49"/>
  <c r="AB49"/>
  <c r="AA49"/>
  <c r="X49"/>
  <c r="V49"/>
  <c r="T49"/>
  <c r="S49"/>
  <c r="R49"/>
  <c r="O49"/>
  <c r="Z49" s="1"/>
  <c r="K49"/>
  <c r="J49"/>
  <c r="Y49" s="1"/>
  <c r="AC48"/>
  <c r="AB48"/>
  <c r="AA48"/>
  <c r="X48"/>
  <c r="V48"/>
  <c r="T48"/>
  <c r="S48"/>
  <c r="AD48" s="1"/>
  <c r="R48"/>
  <c r="O48"/>
  <c r="Z48" s="1"/>
  <c r="K48"/>
  <c r="J48"/>
  <c r="Y48" s="1"/>
  <c r="AC47"/>
  <c r="AB47"/>
  <c r="AA47"/>
  <c r="X47"/>
  <c r="V47"/>
  <c r="T47"/>
  <c r="S47"/>
  <c r="AD47" s="1"/>
  <c r="R47"/>
  <c r="O47"/>
  <c r="Z47" s="1"/>
  <c r="K47"/>
  <c r="J47"/>
  <c r="Y47" s="1"/>
  <c r="AC46"/>
  <c r="AB46"/>
  <c r="AA46"/>
  <c r="X46"/>
  <c r="V46"/>
  <c r="T46"/>
  <c r="S46"/>
  <c r="AD46" s="1"/>
  <c r="R46"/>
  <c r="O46"/>
  <c r="Z46" s="1"/>
  <c r="K46"/>
  <c r="J46"/>
  <c r="Y46" s="1"/>
  <c r="AC45"/>
  <c r="AB45"/>
  <c r="AA45"/>
  <c r="X45"/>
  <c r="V45"/>
  <c r="T45"/>
  <c r="S45"/>
  <c r="AD45" s="1"/>
  <c r="R45"/>
  <c r="O45"/>
  <c r="Z45" s="1"/>
  <c r="K45"/>
  <c r="J45"/>
  <c r="Y45" s="1"/>
  <c r="AC44"/>
  <c r="AB44"/>
  <c r="AA44"/>
  <c r="X44"/>
  <c r="V44"/>
  <c r="T44"/>
  <c r="S44"/>
  <c r="AD44" s="1"/>
  <c r="R44"/>
  <c r="O44"/>
  <c r="Z44" s="1"/>
  <c r="K44"/>
  <c r="J44"/>
  <c r="Y44" s="1"/>
  <c r="AC43"/>
  <c r="AB43"/>
  <c r="AA43"/>
  <c r="X43"/>
  <c r="V43"/>
  <c r="T43"/>
  <c r="S43"/>
  <c r="AD43" s="1"/>
  <c r="R43"/>
  <c r="O43"/>
  <c r="Z43" s="1"/>
  <c r="K43"/>
  <c r="J43"/>
  <c r="Y43" s="1"/>
  <c r="AC42"/>
  <c r="AB42"/>
  <c r="AA42"/>
  <c r="X42"/>
  <c r="V42"/>
  <c r="T42"/>
  <c r="S42"/>
  <c r="AD42" s="1"/>
  <c r="R42"/>
  <c r="O42"/>
  <c r="Z42" s="1"/>
  <c r="K42"/>
  <c r="J42"/>
  <c r="Y42" s="1"/>
  <c r="AC41"/>
  <c r="AB41"/>
  <c r="AA41"/>
  <c r="X41"/>
  <c r="V41"/>
  <c r="T41"/>
  <c r="S41"/>
  <c r="AD41" s="1"/>
  <c r="R41"/>
  <c r="O41"/>
  <c r="Z41" s="1"/>
  <c r="K41"/>
  <c r="J41"/>
  <c r="Y41" s="1"/>
  <c r="AC40"/>
  <c r="AB40"/>
  <c r="AA40"/>
  <c r="X40"/>
  <c r="V40"/>
  <c r="T40"/>
  <c r="S40"/>
  <c r="AD40" s="1"/>
  <c r="R40"/>
  <c r="O40"/>
  <c r="Z40" s="1"/>
  <c r="K40"/>
  <c r="J40"/>
  <c r="Y40" s="1"/>
  <c r="AC39"/>
  <c r="AB39"/>
  <c r="AA39"/>
  <c r="X39"/>
  <c r="V39"/>
  <c r="T39"/>
  <c r="S39"/>
  <c r="AD39" s="1"/>
  <c r="R39"/>
  <c r="O39"/>
  <c r="Z39" s="1"/>
  <c r="K39"/>
  <c r="J39"/>
  <c r="Y39" s="1"/>
  <c r="AC38"/>
  <c r="AB38"/>
  <c r="AA38"/>
  <c r="X38"/>
  <c r="V38"/>
  <c r="T38"/>
  <c r="S38"/>
  <c r="AD38" s="1"/>
  <c r="R38"/>
  <c r="O38"/>
  <c r="Z38" s="1"/>
  <c r="K38"/>
  <c r="J38"/>
  <c r="Y38" s="1"/>
  <c r="AD37"/>
  <c r="AC37"/>
  <c r="AB37"/>
  <c r="AA37"/>
  <c r="X37"/>
  <c r="V37"/>
  <c r="T37"/>
  <c r="S37"/>
  <c r="R37"/>
  <c r="O37"/>
  <c r="Z37" s="1"/>
  <c r="K37"/>
  <c r="J37"/>
  <c r="Y37" s="1"/>
  <c r="AC36"/>
  <c r="AB36"/>
  <c r="AA36"/>
  <c r="X36"/>
  <c r="V36"/>
  <c r="T36"/>
  <c r="S36"/>
  <c r="AD36" s="1"/>
  <c r="R36"/>
  <c r="O36"/>
  <c r="Z36" s="1"/>
  <c r="K36"/>
  <c r="J36"/>
  <c r="Y36" s="1"/>
  <c r="AC35"/>
  <c r="AB35"/>
  <c r="AA35"/>
  <c r="X35"/>
  <c r="V35"/>
  <c r="T35"/>
  <c r="S35"/>
  <c r="AD35" s="1"/>
  <c r="R35"/>
  <c r="O35"/>
  <c r="Z35" s="1"/>
  <c r="K35"/>
  <c r="J35"/>
  <c r="Y35" s="1"/>
  <c r="AC34"/>
  <c r="AB34"/>
  <c r="AA34"/>
  <c r="X34"/>
  <c r="V34"/>
  <c r="T34"/>
  <c r="S34"/>
  <c r="AD34" s="1"/>
  <c r="R34"/>
  <c r="O34"/>
  <c r="Z34" s="1"/>
  <c r="K34"/>
  <c r="J34"/>
  <c r="Y34" s="1"/>
  <c r="AC33"/>
  <c r="AB33"/>
  <c r="AA33"/>
  <c r="X33"/>
  <c r="V33"/>
  <c r="T33"/>
  <c r="S33"/>
  <c r="AD33" s="1"/>
  <c r="R33"/>
  <c r="O33"/>
  <c r="Z33" s="1"/>
  <c r="K33"/>
  <c r="J33"/>
  <c r="Y33" s="1"/>
  <c r="AC32"/>
  <c r="AB32"/>
  <c r="AA32"/>
  <c r="X32"/>
  <c r="V32"/>
  <c r="T32"/>
  <c r="S32"/>
  <c r="AD32" s="1"/>
  <c r="R32"/>
  <c r="O32"/>
  <c r="Z32" s="1"/>
  <c r="K32"/>
  <c r="J32"/>
  <c r="Y32" s="1"/>
  <c r="AC31"/>
  <c r="AB31"/>
  <c r="AA31"/>
  <c r="X31"/>
  <c r="V31"/>
  <c r="T31"/>
  <c r="S31"/>
  <c r="AD31" s="1"/>
  <c r="R31"/>
  <c r="O31"/>
  <c r="Z31" s="1"/>
  <c r="K31"/>
  <c r="J31"/>
  <c r="Y31" s="1"/>
  <c r="AC30"/>
  <c r="AB30"/>
  <c r="AA30"/>
  <c r="X30"/>
  <c r="V30"/>
  <c r="T30"/>
  <c r="S30"/>
  <c r="AD30" s="1"/>
  <c r="R30"/>
  <c r="O30"/>
  <c r="Z30" s="1"/>
  <c r="K30"/>
  <c r="J30"/>
  <c r="Y30" s="1"/>
  <c r="AC29"/>
  <c r="AB29"/>
  <c r="AA29"/>
  <c r="X29"/>
  <c r="V29"/>
  <c r="T29"/>
  <c r="S29"/>
  <c r="AD29" s="1"/>
  <c r="R29"/>
  <c r="O29"/>
  <c r="Z29" s="1"/>
  <c r="K29"/>
  <c r="J29"/>
  <c r="Y29" s="1"/>
  <c r="AC28"/>
  <c r="AB28"/>
  <c r="AA28"/>
  <c r="X28"/>
  <c r="V28"/>
  <c r="T28"/>
  <c r="S28"/>
  <c r="AD28" s="1"/>
  <c r="R28"/>
  <c r="O28"/>
  <c r="Z28" s="1"/>
  <c r="K28"/>
  <c r="J28"/>
  <c r="Y28" s="1"/>
  <c r="AC27"/>
  <c r="AB27"/>
  <c r="AA27"/>
  <c r="X27"/>
  <c r="V27"/>
  <c r="T27"/>
  <c r="S27"/>
  <c r="AD27" s="1"/>
  <c r="R27"/>
  <c r="O27"/>
  <c r="Z27" s="1"/>
  <c r="K27"/>
  <c r="J27"/>
  <c r="Y27" s="1"/>
  <c r="AC26"/>
  <c r="AB26"/>
  <c r="AA26"/>
  <c r="X26"/>
  <c r="V26"/>
  <c r="T26"/>
  <c r="S26"/>
  <c r="AD26" s="1"/>
  <c r="R26"/>
  <c r="O26"/>
  <c r="Z26" s="1"/>
  <c r="K26"/>
  <c r="J26"/>
  <c r="Y26" s="1"/>
  <c r="AD25"/>
  <c r="AC25"/>
  <c r="AB25"/>
  <c r="AA25"/>
  <c r="X25"/>
  <c r="V25"/>
  <c r="T25"/>
  <c r="S25"/>
  <c r="R25"/>
  <c r="O25"/>
  <c r="Z25" s="1"/>
  <c r="K25"/>
  <c r="J25"/>
  <c r="Y25" s="1"/>
  <c r="AC24"/>
  <c r="AB24"/>
  <c r="AA24"/>
  <c r="X24"/>
  <c r="V24"/>
  <c r="T24"/>
  <c r="S24"/>
  <c r="AD24" s="1"/>
  <c r="R24"/>
  <c r="O24"/>
  <c r="Z24" s="1"/>
  <c r="K24"/>
  <c r="J24"/>
  <c r="Y24" s="1"/>
  <c r="AC23"/>
  <c r="AB23"/>
  <c r="AA23"/>
  <c r="X23"/>
  <c r="V23"/>
  <c r="T23"/>
  <c r="S23"/>
  <c r="AD23" s="1"/>
  <c r="R23"/>
  <c r="O23"/>
  <c r="Z23" s="1"/>
  <c r="K23"/>
  <c r="J23"/>
  <c r="Y23" s="1"/>
  <c r="AC22"/>
  <c r="AB22"/>
  <c r="AA22"/>
  <c r="X22"/>
  <c r="V22"/>
  <c r="T22"/>
  <c r="S22"/>
  <c r="AD22" s="1"/>
  <c r="R22"/>
  <c r="O22"/>
  <c r="Z22" s="1"/>
  <c r="K22"/>
  <c r="J22"/>
  <c r="Y22" s="1"/>
  <c r="AD21"/>
  <c r="AC21"/>
  <c r="AB21"/>
  <c r="AA21"/>
  <c r="X21"/>
  <c r="V21"/>
  <c r="T21"/>
  <c r="S21"/>
  <c r="R21"/>
  <c r="O21"/>
  <c r="Z21" s="1"/>
  <c r="K21"/>
  <c r="J21"/>
  <c r="Y21" s="1"/>
  <c r="AC20"/>
  <c r="AB20"/>
  <c r="AA20"/>
  <c r="X20"/>
  <c r="V20"/>
  <c r="T20"/>
  <c r="S20"/>
  <c r="AD20" s="1"/>
  <c r="R20"/>
  <c r="O20"/>
  <c r="Z20" s="1"/>
  <c r="K20"/>
  <c r="J20"/>
  <c r="Y20" s="1"/>
  <c r="AC19"/>
  <c r="AB19"/>
  <c r="AA19"/>
  <c r="X19"/>
  <c r="V19"/>
  <c r="T19"/>
  <c r="S19"/>
  <c r="AD19" s="1"/>
  <c r="R19"/>
  <c r="O19"/>
  <c r="Z19" s="1"/>
  <c r="K19"/>
  <c r="J19"/>
  <c r="Y19" s="1"/>
  <c r="AC18"/>
  <c r="AB18"/>
  <c r="AA18"/>
  <c r="X18"/>
  <c r="V18"/>
  <c r="T18"/>
  <c r="S18"/>
  <c r="AD18" s="1"/>
  <c r="R18"/>
  <c r="O18"/>
  <c r="Z18" s="1"/>
  <c r="K18"/>
  <c r="J18"/>
  <c r="Y18" s="1"/>
  <c r="AC17"/>
  <c r="AB17"/>
  <c r="AA17"/>
  <c r="X17"/>
  <c r="V17"/>
  <c r="T17"/>
  <c r="S17"/>
  <c r="AD17" s="1"/>
  <c r="R17"/>
  <c r="O17"/>
  <c r="Z17" s="1"/>
  <c r="K17"/>
  <c r="J17"/>
  <c r="Y17" s="1"/>
  <c r="AC16"/>
  <c r="AB16"/>
  <c r="AA16"/>
  <c r="X16"/>
  <c r="V16"/>
  <c r="T16"/>
  <c r="S16"/>
  <c r="AD16" s="1"/>
  <c r="R16"/>
  <c r="O16"/>
  <c r="Z16" s="1"/>
  <c r="K16"/>
  <c r="J16"/>
  <c r="Y16" s="1"/>
  <c r="AD15"/>
  <c r="AC15"/>
  <c r="AB15"/>
  <c r="AA15"/>
  <c r="X15"/>
  <c r="V15"/>
  <c r="T15"/>
  <c r="S15"/>
  <c r="R15"/>
  <c r="O15"/>
  <c r="Z15" s="1"/>
  <c r="K15"/>
  <c r="J15"/>
  <c r="Y15" s="1"/>
  <c r="AC14"/>
  <c r="AB14"/>
  <c r="AA14"/>
  <c r="X14"/>
  <c r="V14"/>
  <c r="T14"/>
  <c r="S14"/>
  <c r="AD14" s="1"/>
  <c r="R14"/>
  <c r="O14"/>
  <c r="Z14" s="1"/>
  <c r="K14"/>
  <c r="J14"/>
  <c r="Y14" s="1"/>
  <c r="AC13"/>
  <c r="AB13"/>
  <c r="AA13"/>
  <c r="X13"/>
  <c r="V13"/>
  <c r="T13"/>
  <c r="S13"/>
  <c r="AD13" s="1"/>
  <c r="R13"/>
  <c r="O13"/>
  <c r="Z13" s="1"/>
  <c r="K13"/>
  <c r="J13"/>
  <c r="Y13" s="1"/>
  <c r="AC12"/>
  <c r="AB12"/>
  <c r="AA12"/>
  <c r="X12"/>
  <c r="V12"/>
  <c r="T12"/>
  <c r="S12"/>
  <c r="AD12" s="1"/>
  <c r="R12"/>
  <c r="O12"/>
  <c r="Z12" s="1"/>
  <c r="K12"/>
  <c r="J12"/>
  <c r="Y12" s="1"/>
  <c r="AC11"/>
  <c r="AB11"/>
  <c r="AA11"/>
  <c r="X11"/>
  <c r="V11"/>
  <c r="T11"/>
  <c r="S11"/>
  <c r="AD11" s="1"/>
  <c r="R11"/>
  <c r="O11"/>
  <c r="Z11" s="1"/>
  <c r="K11"/>
  <c r="J11"/>
  <c r="Y11" s="1"/>
  <c r="AC10"/>
  <c r="AB10"/>
  <c r="AA10"/>
  <c r="X10"/>
  <c r="V10"/>
  <c r="T10"/>
  <c r="S10"/>
  <c r="AD10" s="1"/>
  <c r="R10"/>
  <c r="O10"/>
  <c r="Z10" s="1"/>
  <c r="K10"/>
  <c r="J10"/>
  <c r="Y10" s="1"/>
  <c r="AA8"/>
  <c r="Q8"/>
  <c r="AB8" s="1"/>
  <c r="M8"/>
  <c r="AC8" s="1"/>
  <c r="I8"/>
  <c r="X8" s="1"/>
  <c r="F8"/>
  <c r="D8"/>
  <c r="C8"/>
  <c r="G11" i="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10"/>
  <c r="AC305"/>
  <c r="AB305"/>
  <c r="AA305"/>
  <c r="X305"/>
  <c r="V305"/>
  <c r="T305"/>
  <c r="S305"/>
  <c r="AD305" s="1"/>
  <c r="R305"/>
  <c r="O305"/>
  <c r="Z305" s="1"/>
  <c r="K305"/>
  <c r="J305"/>
  <c r="Y305" s="1"/>
  <c r="AC304"/>
  <c r="AB304"/>
  <c r="AA304"/>
  <c r="X304"/>
  <c r="V304"/>
  <c r="T304"/>
  <c r="S304"/>
  <c r="AD304" s="1"/>
  <c r="R304"/>
  <c r="O304"/>
  <c r="Z304" s="1"/>
  <c r="K304"/>
  <c r="J304"/>
  <c r="Y304" s="1"/>
  <c r="AC303"/>
  <c r="AB303"/>
  <c r="AA303"/>
  <c r="X303"/>
  <c r="V303"/>
  <c r="T303"/>
  <c r="S303"/>
  <c r="AD303" s="1"/>
  <c r="R303"/>
  <c r="O303"/>
  <c r="Z303" s="1"/>
  <c r="K303"/>
  <c r="J303"/>
  <c r="Y303" s="1"/>
  <c r="AC302"/>
  <c r="AB302"/>
  <c r="AA302"/>
  <c r="X302"/>
  <c r="V302"/>
  <c r="T302"/>
  <c r="S302"/>
  <c r="AD302" s="1"/>
  <c r="R302"/>
  <c r="O302"/>
  <c r="Z302" s="1"/>
  <c r="K302"/>
  <c r="J302"/>
  <c r="Y302" s="1"/>
  <c r="AC301"/>
  <c r="AB301"/>
  <c r="AA301"/>
  <c r="X301"/>
  <c r="V301"/>
  <c r="T301"/>
  <c r="S301"/>
  <c r="AD301" s="1"/>
  <c r="R301"/>
  <c r="O301"/>
  <c r="Z301" s="1"/>
  <c r="K301"/>
  <c r="J301"/>
  <c r="Y301" s="1"/>
  <c r="AC300"/>
  <c r="AB300"/>
  <c r="AA300"/>
  <c r="X300"/>
  <c r="V300"/>
  <c r="T300"/>
  <c r="S300"/>
  <c r="AD300" s="1"/>
  <c r="R300"/>
  <c r="O300"/>
  <c r="Z300" s="1"/>
  <c r="K300"/>
  <c r="J300"/>
  <c r="Y300" s="1"/>
  <c r="AC299"/>
  <c r="AB299"/>
  <c r="AA299"/>
  <c r="X299"/>
  <c r="V299"/>
  <c r="T299"/>
  <c r="S299"/>
  <c r="AD299" s="1"/>
  <c r="R299"/>
  <c r="O299"/>
  <c r="Z299" s="1"/>
  <c r="K299"/>
  <c r="J299"/>
  <c r="Y299" s="1"/>
  <c r="AC298"/>
  <c r="AB298"/>
  <c r="AA298"/>
  <c r="X298"/>
  <c r="V298"/>
  <c r="T298"/>
  <c r="S298"/>
  <c r="AD298" s="1"/>
  <c r="R298"/>
  <c r="O298"/>
  <c r="Z298" s="1"/>
  <c r="K298"/>
  <c r="J298"/>
  <c r="Y298" s="1"/>
  <c r="AC297"/>
  <c r="AB297"/>
  <c r="AA297"/>
  <c r="X297"/>
  <c r="V297"/>
  <c r="T297"/>
  <c r="S297"/>
  <c r="AD297" s="1"/>
  <c r="R297"/>
  <c r="O297"/>
  <c r="Z297" s="1"/>
  <c r="K297"/>
  <c r="J297"/>
  <c r="Y297" s="1"/>
  <c r="AC296"/>
  <c r="AB296"/>
  <c r="AA296"/>
  <c r="X296"/>
  <c r="V296"/>
  <c r="T296"/>
  <c r="S296"/>
  <c r="AD296" s="1"/>
  <c r="R296"/>
  <c r="O296"/>
  <c r="Z296" s="1"/>
  <c r="K296"/>
  <c r="J296"/>
  <c r="Y296" s="1"/>
  <c r="AC295"/>
  <c r="AB295"/>
  <c r="AA295"/>
  <c r="X295"/>
  <c r="V295"/>
  <c r="T295"/>
  <c r="S295"/>
  <c r="AD295" s="1"/>
  <c r="R295"/>
  <c r="O295"/>
  <c r="Z295" s="1"/>
  <c r="K295"/>
  <c r="J295"/>
  <c r="Y295" s="1"/>
  <c r="AC294"/>
  <c r="AB294"/>
  <c r="AA294"/>
  <c r="X294"/>
  <c r="V294"/>
  <c r="T294"/>
  <c r="S294"/>
  <c r="AD294" s="1"/>
  <c r="R294"/>
  <c r="O294"/>
  <c r="Z294" s="1"/>
  <c r="K294"/>
  <c r="J294"/>
  <c r="Y294" s="1"/>
  <c r="AC293"/>
  <c r="AB293"/>
  <c r="AA293"/>
  <c r="X293"/>
  <c r="V293"/>
  <c r="T293"/>
  <c r="S293"/>
  <c r="AD293" s="1"/>
  <c r="R293"/>
  <c r="O293"/>
  <c r="Z293" s="1"/>
  <c r="K293"/>
  <c r="J293"/>
  <c r="Y293" s="1"/>
  <c r="AC292"/>
  <c r="AB292"/>
  <c r="AA292"/>
  <c r="X292"/>
  <c r="V292"/>
  <c r="T292"/>
  <c r="S292"/>
  <c r="AD292" s="1"/>
  <c r="R292"/>
  <c r="O292"/>
  <c r="Z292" s="1"/>
  <c r="K292"/>
  <c r="J292"/>
  <c r="Y292" s="1"/>
  <c r="AC291"/>
  <c r="AB291"/>
  <c r="AA291"/>
  <c r="X291"/>
  <c r="V291"/>
  <c r="T291"/>
  <c r="S291"/>
  <c r="AD291" s="1"/>
  <c r="R291"/>
  <c r="O291"/>
  <c r="Z291" s="1"/>
  <c r="K291"/>
  <c r="J291"/>
  <c r="Y291" s="1"/>
  <c r="AC290"/>
  <c r="AB290"/>
  <c r="AA290"/>
  <c r="X290"/>
  <c r="V290"/>
  <c r="T290"/>
  <c r="S290"/>
  <c r="AD290" s="1"/>
  <c r="R290"/>
  <c r="O290"/>
  <c r="Z290" s="1"/>
  <c r="K290"/>
  <c r="J290"/>
  <c r="Y290" s="1"/>
  <c r="AC289"/>
  <c r="AB289"/>
  <c r="AA289"/>
  <c r="X289"/>
  <c r="V289"/>
  <c r="T289"/>
  <c r="S289"/>
  <c r="AD289" s="1"/>
  <c r="R289"/>
  <c r="O289"/>
  <c r="Z289" s="1"/>
  <c r="K289"/>
  <c r="J289"/>
  <c r="Y289" s="1"/>
  <c r="AC288"/>
  <c r="AB288"/>
  <c r="AA288"/>
  <c r="X288"/>
  <c r="V288"/>
  <c r="T288"/>
  <c r="S288"/>
  <c r="AD288" s="1"/>
  <c r="R288"/>
  <c r="O288"/>
  <c r="Z288" s="1"/>
  <c r="K288"/>
  <c r="J288"/>
  <c r="Y288" s="1"/>
  <c r="AC287"/>
  <c r="AB287"/>
  <c r="AA287"/>
  <c r="X287"/>
  <c r="V287"/>
  <c r="T287"/>
  <c r="S287"/>
  <c r="AD287" s="1"/>
  <c r="R287"/>
  <c r="O287"/>
  <c r="Z287" s="1"/>
  <c r="K287"/>
  <c r="J287"/>
  <c r="Y287" s="1"/>
  <c r="AC286"/>
  <c r="AB286"/>
  <c r="AA286"/>
  <c r="X286"/>
  <c r="V286"/>
  <c r="T286"/>
  <c r="S286"/>
  <c r="AD286" s="1"/>
  <c r="R286"/>
  <c r="O286"/>
  <c r="Z286" s="1"/>
  <c r="K286"/>
  <c r="J286"/>
  <c r="Y286" s="1"/>
  <c r="AC285"/>
  <c r="AB285"/>
  <c r="AA285"/>
  <c r="X285"/>
  <c r="V285"/>
  <c r="T285"/>
  <c r="S285"/>
  <c r="AD285" s="1"/>
  <c r="R285"/>
  <c r="O285"/>
  <c r="Z285" s="1"/>
  <c r="K285"/>
  <c r="J285"/>
  <c r="Y285" s="1"/>
  <c r="AC284"/>
  <c r="AB284"/>
  <c r="AA284"/>
  <c r="X284"/>
  <c r="V284"/>
  <c r="T284"/>
  <c r="S284"/>
  <c r="AD284" s="1"/>
  <c r="R284"/>
  <c r="O284"/>
  <c r="Z284" s="1"/>
  <c r="K284"/>
  <c r="J284"/>
  <c r="Y284" s="1"/>
  <c r="AC283"/>
  <c r="AB283"/>
  <c r="AA283"/>
  <c r="X283"/>
  <c r="V283"/>
  <c r="T283"/>
  <c r="S283"/>
  <c r="AD283" s="1"/>
  <c r="R283"/>
  <c r="O283"/>
  <c r="Z283" s="1"/>
  <c r="K283"/>
  <c r="J283"/>
  <c r="Y283" s="1"/>
  <c r="AC282"/>
  <c r="AB282"/>
  <c r="AA282"/>
  <c r="X282"/>
  <c r="V282"/>
  <c r="T282"/>
  <c r="S282"/>
  <c r="AD282" s="1"/>
  <c r="R282"/>
  <c r="O282"/>
  <c r="Z282" s="1"/>
  <c r="K282"/>
  <c r="J282"/>
  <c r="Y282" s="1"/>
  <c r="AC281"/>
  <c r="AB281"/>
  <c r="AA281"/>
  <c r="X281"/>
  <c r="V281"/>
  <c r="T281"/>
  <c r="S281"/>
  <c r="AD281" s="1"/>
  <c r="R281"/>
  <c r="O281"/>
  <c r="Z281" s="1"/>
  <c r="K281"/>
  <c r="J281"/>
  <c r="Y281" s="1"/>
  <c r="AC280"/>
  <c r="AB280"/>
  <c r="AA280"/>
  <c r="X280"/>
  <c r="V280"/>
  <c r="T280"/>
  <c r="S280"/>
  <c r="AD280" s="1"/>
  <c r="R280"/>
  <c r="O280"/>
  <c r="Z280" s="1"/>
  <c r="K280"/>
  <c r="J280"/>
  <c r="Y280" s="1"/>
  <c r="AC279"/>
  <c r="AB279"/>
  <c r="AA279"/>
  <c r="X279"/>
  <c r="V279"/>
  <c r="T279"/>
  <c r="S279"/>
  <c r="AD279" s="1"/>
  <c r="R279"/>
  <c r="O279"/>
  <c r="Z279" s="1"/>
  <c r="K279"/>
  <c r="J279"/>
  <c r="Y279" s="1"/>
  <c r="AC278"/>
  <c r="AB278"/>
  <c r="AA278"/>
  <c r="X278"/>
  <c r="V278"/>
  <c r="T278"/>
  <c r="S278"/>
  <c r="AD278" s="1"/>
  <c r="R278"/>
  <c r="O278"/>
  <c r="Z278" s="1"/>
  <c r="K278"/>
  <c r="J278"/>
  <c r="Y278" s="1"/>
  <c r="AC277"/>
  <c r="AB277"/>
  <c r="AA277"/>
  <c r="X277"/>
  <c r="V277"/>
  <c r="T277"/>
  <c r="S277"/>
  <c r="AD277" s="1"/>
  <c r="R277"/>
  <c r="O277"/>
  <c r="Z277" s="1"/>
  <c r="K277"/>
  <c r="J277"/>
  <c r="Y277" s="1"/>
  <c r="AD276"/>
  <c r="AC276"/>
  <c r="AB276"/>
  <c r="AA276"/>
  <c r="Z276"/>
  <c r="Y276"/>
  <c r="X276"/>
  <c r="V276"/>
  <c r="K276"/>
  <c r="AC275"/>
  <c r="AB275"/>
  <c r="AA275"/>
  <c r="X275"/>
  <c r="V275"/>
  <c r="T275"/>
  <c r="S275"/>
  <c r="AD275" s="1"/>
  <c r="R275"/>
  <c r="O275"/>
  <c r="Z275" s="1"/>
  <c r="K275"/>
  <c r="J275"/>
  <c r="Y275" s="1"/>
  <c r="AC274"/>
  <c r="AB274"/>
  <c r="AA274"/>
  <c r="X274"/>
  <c r="V274"/>
  <c r="T274"/>
  <c r="S274"/>
  <c r="AD274" s="1"/>
  <c r="R274"/>
  <c r="O274"/>
  <c r="Z274" s="1"/>
  <c r="K274"/>
  <c r="J274"/>
  <c r="Y274" s="1"/>
  <c r="AC273"/>
  <c r="AB273"/>
  <c r="AA273"/>
  <c r="X273"/>
  <c r="V273"/>
  <c r="T273"/>
  <c r="S273"/>
  <c r="AD273" s="1"/>
  <c r="R273"/>
  <c r="O273"/>
  <c r="Z273" s="1"/>
  <c r="K273"/>
  <c r="J273"/>
  <c r="Y273" s="1"/>
  <c r="AC272"/>
  <c r="AB272"/>
  <c r="AA272"/>
  <c r="X272"/>
  <c r="V272"/>
  <c r="T272"/>
  <c r="S272"/>
  <c r="AD272" s="1"/>
  <c r="R272"/>
  <c r="O272"/>
  <c r="Z272" s="1"/>
  <c r="K272"/>
  <c r="J272"/>
  <c r="Y272" s="1"/>
  <c r="AC271"/>
  <c r="AB271"/>
  <c r="AA271"/>
  <c r="X271"/>
  <c r="V271"/>
  <c r="T271"/>
  <c r="S271"/>
  <c r="AD271" s="1"/>
  <c r="R271"/>
  <c r="O271"/>
  <c r="Z271" s="1"/>
  <c r="K271"/>
  <c r="J271"/>
  <c r="Y271" s="1"/>
  <c r="AC270"/>
  <c r="AB270"/>
  <c r="AA270"/>
  <c r="X270"/>
  <c r="V270"/>
  <c r="T270"/>
  <c r="S270"/>
  <c r="AD270" s="1"/>
  <c r="R270"/>
  <c r="O270"/>
  <c r="Z270" s="1"/>
  <c r="K270"/>
  <c r="J270"/>
  <c r="Y270" s="1"/>
  <c r="AC269"/>
  <c r="AB269"/>
  <c r="AA269"/>
  <c r="X269"/>
  <c r="V269"/>
  <c r="T269"/>
  <c r="S269"/>
  <c r="AD269" s="1"/>
  <c r="R269"/>
  <c r="O269"/>
  <c r="Z269" s="1"/>
  <c r="K269"/>
  <c r="J269"/>
  <c r="Y269" s="1"/>
  <c r="AC268"/>
  <c r="AB268"/>
  <c r="AA268"/>
  <c r="X268"/>
  <c r="V268"/>
  <c r="T268"/>
  <c r="S268"/>
  <c r="AD268" s="1"/>
  <c r="R268"/>
  <c r="O268"/>
  <c r="Z268" s="1"/>
  <c r="K268"/>
  <c r="J268"/>
  <c r="Y268" s="1"/>
  <c r="AC267"/>
  <c r="AB267"/>
  <c r="AA267"/>
  <c r="X267"/>
  <c r="V267"/>
  <c r="T267"/>
  <c r="S267"/>
  <c r="AD267" s="1"/>
  <c r="R267"/>
  <c r="O267"/>
  <c r="Z267" s="1"/>
  <c r="K267"/>
  <c r="J267"/>
  <c r="Y267" s="1"/>
  <c r="AC266"/>
  <c r="AB266"/>
  <c r="AA266"/>
  <c r="X266"/>
  <c r="V266"/>
  <c r="T266"/>
  <c r="S266"/>
  <c r="AD266" s="1"/>
  <c r="R266"/>
  <c r="O266"/>
  <c r="Z266" s="1"/>
  <c r="K266"/>
  <c r="J266"/>
  <c r="Y266" s="1"/>
  <c r="AC265"/>
  <c r="AB265"/>
  <c r="AA265"/>
  <c r="X265"/>
  <c r="V265"/>
  <c r="T265"/>
  <c r="S265"/>
  <c r="AD265" s="1"/>
  <c r="R265"/>
  <c r="O265"/>
  <c r="Z265" s="1"/>
  <c r="K265"/>
  <c r="J265"/>
  <c r="Y265" s="1"/>
  <c r="AC264"/>
  <c r="AB264"/>
  <c r="AA264"/>
  <c r="X264"/>
  <c r="V264"/>
  <c r="T264"/>
  <c r="S264"/>
  <c r="AD264" s="1"/>
  <c r="R264"/>
  <c r="O264"/>
  <c r="Z264" s="1"/>
  <c r="K264"/>
  <c r="J264"/>
  <c r="Y264" s="1"/>
  <c r="AC263"/>
  <c r="AB263"/>
  <c r="AA263"/>
  <c r="X263"/>
  <c r="V263"/>
  <c r="T263"/>
  <c r="S263"/>
  <c r="AD263" s="1"/>
  <c r="R263"/>
  <c r="O263"/>
  <c r="Z263" s="1"/>
  <c r="K263"/>
  <c r="J263"/>
  <c r="Y263" s="1"/>
  <c r="AC262"/>
  <c r="AB262"/>
  <c r="AA262"/>
  <c r="X262"/>
  <c r="V262"/>
  <c r="T262"/>
  <c r="S262"/>
  <c r="AD262" s="1"/>
  <c r="R262"/>
  <c r="O262"/>
  <c r="Z262" s="1"/>
  <c r="K262"/>
  <c r="J262"/>
  <c r="Y262" s="1"/>
  <c r="AC261"/>
  <c r="AB261"/>
  <c r="AA261"/>
  <c r="X261"/>
  <c r="V261"/>
  <c r="T261"/>
  <c r="S261"/>
  <c r="AD261" s="1"/>
  <c r="R261"/>
  <c r="O261"/>
  <c r="Z261" s="1"/>
  <c r="K261"/>
  <c r="J261"/>
  <c r="Y261" s="1"/>
  <c r="AD260"/>
  <c r="AC260"/>
  <c r="AB260"/>
  <c r="AA260"/>
  <c r="X260"/>
  <c r="V260"/>
  <c r="T260"/>
  <c r="S260"/>
  <c r="R260"/>
  <c r="O260"/>
  <c r="Z260" s="1"/>
  <c r="K260"/>
  <c r="J260"/>
  <c r="Y260" s="1"/>
  <c r="AC259"/>
  <c r="AB259"/>
  <c r="AA259"/>
  <c r="X259"/>
  <c r="V259"/>
  <c r="T259"/>
  <c r="S259"/>
  <c r="AD259" s="1"/>
  <c r="R259"/>
  <c r="O259"/>
  <c r="Z259" s="1"/>
  <c r="K259"/>
  <c r="J259"/>
  <c r="Y259" s="1"/>
  <c r="AC258"/>
  <c r="AB258"/>
  <c r="AA258"/>
  <c r="X258"/>
  <c r="V258"/>
  <c r="T258"/>
  <c r="S258"/>
  <c r="AD258" s="1"/>
  <c r="R258"/>
  <c r="O258"/>
  <c r="Z258" s="1"/>
  <c r="K258"/>
  <c r="J258"/>
  <c r="Y258" s="1"/>
  <c r="AC257"/>
  <c r="AB257"/>
  <c r="AA257"/>
  <c r="X257"/>
  <c r="V257"/>
  <c r="T257"/>
  <c r="S257"/>
  <c r="AD257" s="1"/>
  <c r="R257"/>
  <c r="O257"/>
  <c r="Z257" s="1"/>
  <c r="K257"/>
  <c r="J257"/>
  <c r="Y257" s="1"/>
  <c r="AC256"/>
  <c r="AB256"/>
  <c r="AA256"/>
  <c r="X256"/>
  <c r="V256"/>
  <c r="T256"/>
  <c r="S256"/>
  <c r="AD256" s="1"/>
  <c r="R256"/>
  <c r="O256"/>
  <c r="Z256" s="1"/>
  <c r="K256"/>
  <c r="J256"/>
  <c r="Y256" s="1"/>
  <c r="AC255"/>
  <c r="AB255"/>
  <c r="AA255"/>
  <c r="X255"/>
  <c r="V255"/>
  <c r="T255"/>
  <c r="S255"/>
  <c r="AD255" s="1"/>
  <c r="R255"/>
  <c r="O255"/>
  <c r="Z255" s="1"/>
  <c r="K255"/>
  <c r="J255"/>
  <c r="Y255" s="1"/>
  <c r="AC254"/>
  <c r="AB254"/>
  <c r="AA254"/>
  <c r="X254"/>
  <c r="V254"/>
  <c r="T254"/>
  <c r="S254"/>
  <c r="AD254" s="1"/>
  <c r="R254"/>
  <c r="O254"/>
  <c r="Z254" s="1"/>
  <c r="K254"/>
  <c r="J254"/>
  <c r="Y254" s="1"/>
  <c r="AC253"/>
  <c r="AB253"/>
  <c r="AA253"/>
  <c r="X253"/>
  <c r="V253"/>
  <c r="T253"/>
  <c r="S253"/>
  <c r="AD253" s="1"/>
  <c r="R253"/>
  <c r="O253"/>
  <c r="Z253" s="1"/>
  <c r="K253"/>
  <c r="J253"/>
  <c r="Y253" s="1"/>
  <c r="AC252"/>
  <c r="AB252"/>
  <c r="AA252"/>
  <c r="X252"/>
  <c r="V252"/>
  <c r="T252"/>
  <c r="S252"/>
  <c r="AD252" s="1"/>
  <c r="R252"/>
  <c r="O252"/>
  <c r="Z252" s="1"/>
  <c r="K252"/>
  <c r="J252"/>
  <c r="Y252" s="1"/>
  <c r="AC251"/>
  <c r="AB251"/>
  <c r="AA251"/>
  <c r="X251"/>
  <c r="V251"/>
  <c r="T251"/>
  <c r="S251"/>
  <c r="AD251" s="1"/>
  <c r="R251"/>
  <c r="O251"/>
  <c r="Z251" s="1"/>
  <c r="K251"/>
  <c r="J251"/>
  <c r="Y251" s="1"/>
  <c r="AC250"/>
  <c r="AB250"/>
  <c r="AA250"/>
  <c r="X250"/>
  <c r="V250"/>
  <c r="T250"/>
  <c r="S250"/>
  <c r="AD250" s="1"/>
  <c r="R250"/>
  <c r="O250"/>
  <c r="Z250" s="1"/>
  <c r="K250"/>
  <c r="J250"/>
  <c r="Y250" s="1"/>
  <c r="AC249"/>
  <c r="AB249"/>
  <c r="AA249"/>
  <c r="X249"/>
  <c r="V249"/>
  <c r="T249"/>
  <c r="S249"/>
  <c r="AD249" s="1"/>
  <c r="R249"/>
  <c r="O249"/>
  <c r="Z249" s="1"/>
  <c r="K249"/>
  <c r="J249"/>
  <c r="Y249" s="1"/>
  <c r="AC248"/>
  <c r="AB248"/>
  <c r="AA248"/>
  <c r="X248"/>
  <c r="V248"/>
  <c r="T248"/>
  <c r="S248"/>
  <c r="AD248" s="1"/>
  <c r="R248"/>
  <c r="O248"/>
  <c r="Z248" s="1"/>
  <c r="K248"/>
  <c r="J248"/>
  <c r="Y248" s="1"/>
  <c r="AC247"/>
  <c r="AB247"/>
  <c r="AA247"/>
  <c r="X247"/>
  <c r="V247"/>
  <c r="T247"/>
  <c r="S247"/>
  <c r="AD247" s="1"/>
  <c r="R247"/>
  <c r="O247"/>
  <c r="Z247" s="1"/>
  <c r="K247"/>
  <c r="J247"/>
  <c r="Y247" s="1"/>
  <c r="AC246"/>
  <c r="AB246"/>
  <c r="AA246"/>
  <c r="X246"/>
  <c r="V246"/>
  <c r="T246"/>
  <c r="S246"/>
  <c r="AD246" s="1"/>
  <c r="R246"/>
  <c r="O246"/>
  <c r="Z246" s="1"/>
  <c r="K246"/>
  <c r="J246"/>
  <c r="Y246" s="1"/>
  <c r="AC245"/>
  <c r="AB245"/>
  <c r="AA245"/>
  <c r="X245"/>
  <c r="V245"/>
  <c r="T245"/>
  <c r="S245"/>
  <c r="AD245" s="1"/>
  <c r="R245"/>
  <c r="O245"/>
  <c r="Z245" s="1"/>
  <c r="K245"/>
  <c r="J245"/>
  <c r="Y245" s="1"/>
  <c r="AC244"/>
  <c r="AB244"/>
  <c r="AA244"/>
  <c r="X244"/>
  <c r="V244"/>
  <c r="T244"/>
  <c r="S244"/>
  <c r="AD244" s="1"/>
  <c r="R244"/>
  <c r="O244"/>
  <c r="Z244" s="1"/>
  <c r="K244"/>
  <c r="J244"/>
  <c r="Y244" s="1"/>
  <c r="AC243"/>
  <c r="AB243"/>
  <c r="AA243"/>
  <c r="X243"/>
  <c r="V243"/>
  <c r="T243"/>
  <c r="S243"/>
  <c r="AD243" s="1"/>
  <c r="R243"/>
  <c r="O243"/>
  <c r="Z243" s="1"/>
  <c r="K243"/>
  <c r="J243"/>
  <c r="Y243" s="1"/>
  <c r="AC242"/>
  <c r="AB242"/>
  <c r="AA242"/>
  <c r="X242"/>
  <c r="V242"/>
  <c r="T242"/>
  <c r="S242"/>
  <c r="AD242" s="1"/>
  <c r="R242"/>
  <c r="O242"/>
  <c r="Z242" s="1"/>
  <c r="K242"/>
  <c r="J242"/>
  <c r="Y242" s="1"/>
  <c r="AC241"/>
  <c r="AB241"/>
  <c r="AA241"/>
  <c r="X241"/>
  <c r="V241"/>
  <c r="T241"/>
  <c r="S241"/>
  <c r="AD241" s="1"/>
  <c r="R241"/>
  <c r="O241"/>
  <c r="Z241" s="1"/>
  <c r="K241"/>
  <c r="J241"/>
  <c r="Y241" s="1"/>
  <c r="AC240"/>
  <c r="AB240"/>
  <c r="AA240"/>
  <c r="X240"/>
  <c r="V240"/>
  <c r="T240"/>
  <c r="S240"/>
  <c r="AD240" s="1"/>
  <c r="R240"/>
  <c r="O240"/>
  <c r="Z240" s="1"/>
  <c r="K240"/>
  <c r="J240"/>
  <c r="Y240" s="1"/>
  <c r="AC239"/>
  <c r="AB239"/>
  <c r="AA239"/>
  <c r="X239"/>
  <c r="V239"/>
  <c r="T239"/>
  <c r="S239"/>
  <c r="AD239" s="1"/>
  <c r="R239"/>
  <c r="O239"/>
  <c r="Z239" s="1"/>
  <c r="K239"/>
  <c r="J239"/>
  <c r="Y239" s="1"/>
  <c r="AC238"/>
  <c r="AB238"/>
  <c r="AA238"/>
  <c r="X238"/>
  <c r="V238"/>
  <c r="T238"/>
  <c r="S238"/>
  <c r="AD238" s="1"/>
  <c r="R238"/>
  <c r="O238"/>
  <c r="Z238" s="1"/>
  <c r="K238"/>
  <c r="J238"/>
  <c r="Y238" s="1"/>
  <c r="AC237"/>
  <c r="AB237"/>
  <c r="AA237"/>
  <c r="X237"/>
  <c r="V237"/>
  <c r="T237"/>
  <c r="S237"/>
  <c r="AD237" s="1"/>
  <c r="R237"/>
  <c r="O237"/>
  <c r="Z237" s="1"/>
  <c r="K237"/>
  <c r="J237"/>
  <c r="Y237" s="1"/>
  <c r="AC236"/>
  <c r="AB236"/>
  <c r="AA236"/>
  <c r="X236"/>
  <c r="V236"/>
  <c r="T236"/>
  <c r="S236"/>
  <c r="AD236" s="1"/>
  <c r="R236"/>
  <c r="O236"/>
  <c r="Z236" s="1"/>
  <c r="K236"/>
  <c r="J236"/>
  <c r="Y236" s="1"/>
  <c r="AC235"/>
  <c r="AB235"/>
  <c r="AA235"/>
  <c r="X235"/>
  <c r="V235"/>
  <c r="T235"/>
  <c r="S235"/>
  <c r="AD235" s="1"/>
  <c r="R235"/>
  <c r="O235"/>
  <c r="Z235" s="1"/>
  <c r="K235"/>
  <c r="J235"/>
  <c r="Y235" s="1"/>
  <c r="AC234"/>
  <c r="AB234"/>
  <c r="AA234"/>
  <c r="X234"/>
  <c r="V234"/>
  <c r="T234"/>
  <c r="S234"/>
  <c r="AD234" s="1"/>
  <c r="R234"/>
  <c r="O234"/>
  <c r="Z234" s="1"/>
  <c r="K234"/>
  <c r="J234"/>
  <c r="Y234" s="1"/>
  <c r="AC233"/>
  <c r="AB233"/>
  <c r="AA233"/>
  <c r="X233"/>
  <c r="V233"/>
  <c r="T233"/>
  <c r="S233"/>
  <c r="AD233" s="1"/>
  <c r="R233"/>
  <c r="O233"/>
  <c r="Z233" s="1"/>
  <c r="K233"/>
  <c r="J233"/>
  <c r="Y233" s="1"/>
  <c r="AC232"/>
  <c r="AB232"/>
  <c r="AA232"/>
  <c r="X232"/>
  <c r="V232"/>
  <c r="T232"/>
  <c r="S232"/>
  <c r="AD232" s="1"/>
  <c r="R232"/>
  <c r="O232"/>
  <c r="Z232" s="1"/>
  <c r="K232"/>
  <c r="J232"/>
  <c r="Y232" s="1"/>
  <c r="AC231"/>
  <c r="AB231"/>
  <c r="AA231"/>
  <c r="X231"/>
  <c r="V231"/>
  <c r="T231"/>
  <c r="S231"/>
  <c r="AD231" s="1"/>
  <c r="R231"/>
  <c r="O231"/>
  <c r="Z231" s="1"/>
  <c r="K231"/>
  <c r="J231"/>
  <c r="Y231" s="1"/>
  <c r="AC230"/>
  <c r="AB230"/>
  <c r="AA230"/>
  <c r="X230"/>
  <c r="V230"/>
  <c r="T230"/>
  <c r="S230"/>
  <c r="AD230" s="1"/>
  <c r="R230"/>
  <c r="O230"/>
  <c r="Z230" s="1"/>
  <c r="K230"/>
  <c r="J230"/>
  <c r="Y230" s="1"/>
  <c r="AC229"/>
  <c r="AB229"/>
  <c r="AA229"/>
  <c r="X229"/>
  <c r="V229"/>
  <c r="T229"/>
  <c r="S229"/>
  <c r="AD229" s="1"/>
  <c r="R229"/>
  <c r="O229"/>
  <c r="Z229" s="1"/>
  <c r="K229"/>
  <c r="J229"/>
  <c r="Y229" s="1"/>
  <c r="AC228"/>
  <c r="AB228"/>
  <c r="AA228"/>
  <c r="X228"/>
  <c r="V228"/>
  <c r="T228"/>
  <c r="S228"/>
  <c r="AD228" s="1"/>
  <c r="R228"/>
  <c r="O228"/>
  <c r="Z228" s="1"/>
  <c r="K228"/>
  <c r="J228"/>
  <c r="Y228" s="1"/>
  <c r="AC227"/>
  <c r="AB227"/>
  <c r="AA227"/>
  <c r="X227"/>
  <c r="V227"/>
  <c r="T227"/>
  <c r="S227"/>
  <c r="AD227" s="1"/>
  <c r="R227"/>
  <c r="O227"/>
  <c r="Z227" s="1"/>
  <c r="K227"/>
  <c r="J227"/>
  <c r="Y227" s="1"/>
  <c r="AC226"/>
  <c r="AB226"/>
  <c r="AA226"/>
  <c r="X226"/>
  <c r="V226"/>
  <c r="T226"/>
  <c r="S226"/>
  <c r="AD226" s="1"/>
  <c r="R226"/>
  <c r="O226"/>
  <c r="Z226" s="1"/>
  <c r="K226"/>
  <c r="J226"/>
  <c r="Y226" s="1"/>
  <c r="AC225"/>
  <c r="AB225"/>
  <c r="AA225"/>
  <c r="X225"/>
  <c r="V225"/>
  <c r="T225"/>
  <c r="S225"/>
  <c r="AD225" s="1"/>
  <c r="R225"/>
  <c r="O225"/>
  <c r="Z225" s="1"/>
  <c r="K225"/>
  <c r="J225"/>
  <c r="Y225" s="1"/>
  <c r="AC224"/>
  <c r="AB224"/>
  <c r="AA224"/>
  <c r="X224"/>
  <c r="V224"/>
  <c r="T224"/>
  <c r="S224"/>
  <c r="AD224" s="1"/>
  <c r="R224"/>
  <c r="O224"/>
  <c r="Z224" s="1"/>
  <c r="K224"/>
  <c r="J224"/>
  <c r="Y224" s="1"/>
  <c r="AD223"/>
  <c r="AC223"/>
  <c r="AB223"/>
  <c r="AA223"/>
  <c r="X223"/>
  <c r="V223"/>
  <c r="T223"/>
  <c r="S223"/>
  <c r="R223"/>
  <c r="O223"/>
  <c r="Z223" s="1"/>
  <c r="K223"/>
  <c r="J223"/>
  <c r="Y223" s="1"/>
  <c r="AC222"/>
  <c r="AB222"/>
  <c r="AA222"/>
  <c r="X222"/>
  <c r="V222"/>
  <c r="T222"/>
  <c r="S222"/>
  <c r="AD222" s="1"/>
  <c r="R222"/>
  <c r="O222"/>
  <c r="Z222" s="1"/>
  <c r="K222"/>
  <c r="J222"/>
  <c r="Y222" s="1"/>
  <c r="AC221"/>
  <c r="AB221"/>
  <c r="AA221"/>
  <c r="X221"/>
  <c r="V221"/>
  <c r="T221"/>
  <c r="S221"/>
  <c r="AD221" s="1"/>
  <c r="R221"/>
  <c r="O221"/>
  <c r="Z221" s="1"/>
  <c r="K221"/>
  <c r="J221"/>
  <c r="Y221" s="1"/>
  <c r="AC220"/>
  <c r="AB220"/>
  <c r="AA220"/>
  <c r="X220"/>
  <c r="V220"/>
  <c r="T220"/>
  <c r="S220"/>
  <c r="AD220" s="1"/>
  <c r="R220"/>
  <c r="O220"/>
  <c r="Z220" s="1"/>
  <c r="K220"/>
  <c r="J220"/>
  <c r="Y220" s="1"/>
  <c r="AD219"/>
  <c r="AC219"/>
  <c r="AB219"/>
  <c r="AA219"/>
  <c r="X219"/>
  <c r="V219"/>
  <c r="T219"/>
  <c r="S219"/>
  <c r="R219"/>
  <c r="O219"/>
  <c r="Z219" s="1"/>
  <c r="K219"/>
  <c r="J219"/>
  <c r="Y219" s="1"/>
  <c r="AC218"/>
  <c r="AB218"/>
  <c r="AA218"/>
  <c r="X218"/>
  <c r="V218"/>
  <c r="T218"/>
  <c r="S218"/>
  <c r="AD218" s="1"/>
  <c r="R218"/>
  <c r="O218"/>
  <c r="Z218" s="1"/>
  <c r="K218"/>
  <c r="J218"/>
  <c r="Y218" s="1"/>
  <c r="AC217"/>
  <c r="AB217"/>
  <c r="AA217"/>
  <c r="X217"/>
  <c r="V217"/>
  <c r="T217"/>
  <c r="S217"/>
  <c r="AD217" s="1"/>
  <c r="R217"/>
  <c r="O217"/>
  <c r="Z217" s="1"/>
  <c r="K217"/>
  <c r="J217"/>
  <c r="Y217" s="1"/>
  <c r="AC216"/>
  <c r="AB216"/>
  <c r="AA216"/>
  <c r="X216"/>
  <c r="V216"/>
  <c r="T216"/>
  <c r="S216"/>
  <c r="AD216" s="1"/>
  <c r="R216"/>
  <c r="O216"/>
  <c r="Z216" s="1"/>
  <c r="K216"/>
  <c r="J216"/>
  <c r="Y216" s="1"/>
  <c r="AD215"/>
  <c r="AC215"/>
  <c r="AB215"/>
  <c r="AA215"/>
  <c r="X215"/>
  <c r="V215"/>
  <c r="T215"/>
  <c r="S215"/>
  <c r="R215"/>
  <c r="O215"/>
  <c r="Z215" s="1"/>
  <c r="K215"/>
  <c r="J215"/>
  <c r="Y215" s="1"/>
  <c r="AC214"/>
  <c r="AB214"/>
  <c r="AA214"/>
  <c r="X214"/>
  <c r="V214"/>
  <c r="T214"/>
  <c r="S214"/>
  <c r="AD214" s="1"/>
  <c r="R214"/>
  <c r="O214"/>
  <c r="Z214" s="1"/>
  <c r="K214"/>
  <c r="J214"/>
  <c r="Y214" s="1"/>
  <c r="AC213"/>
  <c r="AB213"/>
  <c r="AA213"/>
  <c r="X213"/>
  <c r="V213"/>
  <c r="T213"/>
  <c r="S213"/>
  <c r="AD213" s="1"/>
  <c r="R213"/>
  <c r="O213"/>
  <c r="Z213" s="1"/>
  <c r="K213"/>
  <c r="J213"/>
  <c r="Y213" s="1"/>
  <c r="AC212"/>
  <c r="AB212"/>
  <c r="AA212"/>
  <c r="X212"/>
  <c r="V212"/>
  <c r="T212"/>
  <c r="S212"/>
  <c r="AD212" s="1"/>
  <c r="R212"/>
  <c r="O212"/>
  <c r="Z212" s="1"/>
  <c r="K212"/>
  <c r="J212"/>
  <c r="Y212" s="1"/>
  <c r="AC211"/>
  <c r="AB211"/>
  <c r="AA211"/>
  <c r="X211"/>
  <c r="V211"/>
  <c r="T211"/>
  <c r="S211"/>
  <c r="AD211" s="1"/>
  <c r="R211"/>
  <c r="O211"/>
  <c r="Z211" s="1"/>
  <c r="K211"/>
  <c r="J211"/>
  <c r="Y211" s="1"/>
  <c r="AC210"/>
  <c r="AB210"/>
  <c r="AA210"/>
  <c r="X210"/>
  <c r="V210"/>
  <c r="T210"/>
  <c r="S210"/>
  <c r="AD210" s="1"/>
  <c r="R210"/>
  <c r="O210"/>
  <c r="Z210" s="1"/>
  <c r="K210"/>
  <c r="J210"/>
  <c r="Y210" s="1"/>
  <c r="AC209"/>
  <c r="AB209"/>
  <c r="AA209"/>
  <c r="X209"/>
  <c r="V209"/>
  <c r="T209"/>
  <c r="S209"/>
  <c r="AD209" s="1"/>
  <c r="R209"/>
  <c r="O209"/>
  <c r="Z209" s="1"/>
  <c r="K209"/>
  <c r="J209"/>
  <c r="Y209" s="1"/>
  <c r="AC208"/>
  <c r="AB208"/>
  <c r="AA208"/>
  <c r="X208"/>
  <c r="V208"/>
  <c r="T208"/>
  <c r="S208"/>
  <c r="AD208" s="1"/>
  <c r="R208"/>
  <c r="O208"/>
  <c r="Z208" s="1"/>
  <c r="K208"/>
  <c r="J208"/>
  <c r="Y208" s="1"/>
  <c r="AC207"/>
  <c r="AB207"/>
  <c r="AA207"/>
  <c r="X207"/>
  <c r="V207"/>
  <c r="T207"/>
  <c r="S207"/>
  <c r="AD207" s="1"/>
  <c r="R207"/>
  <c r="O207"/>
  <c r="Z207" s="1"/>
  <c r="K207"/>
  <c r="J207"/>
  <c r="Y207" s="1"/>
  <c r="AC206"/>
  <c r="AB206"/>
  <c r="AA206"/>
  <c r="X206"/>
  <c r="V206"/>
  <c r="T206"/>
  <c r="S206"/>
  <c r="AD206" s="1"/>
  <c r="R206"/>
  <c r="O206"/>
  <c r="Z206" s="1"/>
  <c r="K206"/>
  <c r="J206"/>
  <c r="Y206" s="1"/>
  <c r="AC205"/>
  <c r="AB205"/>
  <c r="AA205"/>
  <c r="X205"/>
  <c r="V205"/>
  <c r="T205"/>
  <c r="S205"/>
  <c r="AD205" s="1"/>
  <c r="R205"/>
  <c r="O205"/>
  <c r="Z205" s="1"/>
  <c r="K205"/>
  <c r="J205"/>
  <c r="Y205" s="1"/>
  <c r="AC204"/>
  <c r="AB204"/>
  <c r="AA204"/>
  <c r="X204"/>
  <c r="V204"/>
  <c r="T204"/>
  <c r="S204"/>
  <c r="AD204" s="1"/>
  <c r="R204"/>
  <c r="O204"/>
  <c r="Z204" s="1"/>
  <c r="K204"/>
  <c r="J204"/>
  <c r="Y204" s="1"/>
  <c r="AC203"/>
  <c r="AB203"/>
  <c r="AA203"/>
  <c r="X203"/>
  <c r="V203"/>
  <c r="T203"/>
  <c r="S203"/>
  <c r="AD203" s="1"/>
  <c r="R203"/>
  <c r="O203"/>
  <c r="Z203" s="1"/>
  <c r="K203"/>
  <c r="J203"/>
  <c r="Y203" s="1"/>
  <c r="AC202"/>
  <c r="AB202"/>
  <c r="AA202"/>
  <c r="X202"/>
  <c r="V202"/>
  <c r="T202"/>
  <c r="S202"/>
  <c r="AD202" s="1"/>
  <c r="R202"/>
  <c r="O202"/>
  <c r="Z202" s="1"/>
  <c r="K202"/>
  <c r="J202"/>
  <c r="Y202" s="1"/>
  <c r="AC201"/>
  <c r="AB201"/>
  <c r="AA201"/>
  <c r="X201"/>
  <c r="V201"/>
  <c r="T201"/>
  <c r="S201"/>
  <c r="AD201" s="1"/>
  <c r="R201"/>
  <c r="O201"/>
  <c r="Z201" s="1"/>
  <c r="K201"/>
  <c r="J201"/>
  <c r="Y201" s="1"/>
  <c r="AC200"/>
  <c r="AB200"/>
  <c r="AA200"/>
  <c r="X200"/>
  <c r="V200"/>
  <c r="T200"/>
  <c r="S200"/>
  <c r="AD200" s="1"/>
  <c r="R200"/>
  <c r="O200"/>
  <c r="Z200" s="1"/>
  <c r="K200"/>
  <c r="J200"/>
  <c r="Y200" s="1"/>
  <c r="AC199"/>
  <c r="AB199"/>
  <c r="AA199"/>
  <c r="X199"/>
  <c r="V199"/>
  <c r="T199"/>
  <c r="S199"/>
  <c r="AD199" s="1"/>
  <c r="R199"/>
  <c r="O199"/>
  <c r="Z199" s="1"/>
  <c r="K199"/>
  <c r="J199"/>
  <c r="Y199" s="1"/>
  <c r="AC198"/>
  <c r="AB198"/>
  <c r="AA198"/>
  <c r="X198"/>
  <c r="V198"/>
  <c r="T198"/>
  <c r="S198"/>
  <c r="AD198" s="1"/>
  <c r="R198"/>
  <c r="O198"/>
  <c r="Z198" s="1"/>
  <c r="K198"/>
  <c r="J198"/>
  <c r="Y198" s="1"/>
  <c r="AC197"/>
  <c r="AB197"/>
  <c r="AA197"/>
  <c r="X197"/>
  <c r="V197"/>
  <c r="T197"/>
  <c r="S197"/>
  <c r="AD197" s="1"/>
  <c r="R197"/>
  <c r="O197"/>
  <c r="Z197" s="1"/>
  <c r="K197"/>
  <c r="J197"/>
  <c r="Y197" s="1"/>
  <c r="AC196"/>
  <c r="AB196"/>
  <c r="AA196"/>
  <c r="X196"/>
  <c r="V196"/>
  <c r="T196"/>
  <c r="S196"/>
  <c r="AD196" s="1"/>
  <c r="R196"/>
  <c r="O196"/>
  <c r="Z196" s="1"/>
  <c r="K196"/>
  <c r="J196"/>
  <c r="Y196" s="1"/>
  <c r="AC195"/>
  <c r="AB195"/>
  <c r="AA195"/>
  <c r="X195"/>
  <c r="V195"/>
  <c r="T195"/>
  <c r="S195"/>
  <c r="AD195" s="1"/>
  <c r="R195"/>
  <c r="O195"/>
  <c r="Z195" s="1"/>
  <c r="K195"/>
  <c r="J195"/>
  <c r="Y195" s="1"/>
  <c r="AC194"/>
  <c r="AB194"/>
  <c r="AA194"/>
  <c r="X194"/>
  <c r="V194"/>
  <c r="T194"/>
  <c r="S194"/>
  <c r="AD194" s="1"/>
  <c r="R194"/>
  <c r="O194"/>
  <c r="Z194" s="1"/>
  <c r="K194"/>
  <c r="J194"/>
  <c r="Y194" s="1"/>
  <c r="AC193"/>
  <c r="AB193"/>
  <c r="AA193"/>
  <c r="X193"/>
  <c r="V193"/>
  <c r="T193"/>
  <c r="S193"/>
  <c r="AD193" s="1"/>
  <c r="R193"/>
  <c r="O193"/>
  <c r="Z193" s="1"/>
  <c r="K193"/>
  <c r="J193"/>
  <c r="Y193" s="1"/>
  <c r="AC192"/>
  <c r="AB192"/>
  <c r="AA192"/>
  <c r="X192"/>
  <c r="V192"/>
  <c r="T192"/>
  <c r="S192"/>
  <c r="AD192" s="1"/>
  <c r="R192"/>
  <c r="O192"/>
  <c r="Z192" s="1"/>
  <c r="K192"/>
  <c r="J192"/>
  <c r="Y192" s="1"/>
  <c r="AC191"/>
  <c r="AB191"/>
  <c r="AA191"/>
  <c r="X191"/>
  <c r="V191"/>
  <c r="T191"/>
  <c r="S191"/>
  <c r="AD191" s="1"/>
  <c r="R191"/>
  <c r="O191"/>
  <c r="Z191" s="1"/>
  <c r="K191"/>
  <c r="J191"/>
  <c r="Y191" s="1"/>
  <c r="AC190"/>
  <c r="AB190"/>
  <c r="AA190"/>
  <c r="X190"/>
  <c r="V190"/>
  <c r="T190"/>
  <c r="S190"/>
  <c r="AD190" s="1"/>
  <c r="R190"/>
  <c r="O190"/>
  <c r="Z190" s="1"/>
  <c r="K190"/>
  <c r="J190"/>
  <c r="Y190" s="1"/>
  <c r="AC189"/>
  <c r="AB189"/>
  <c r="AA189"/>
  <c r="X189"/>
  <c r="V189"/>
  <c r="T189"/>
  <c r="S189"/>
  <c r="AD189" s="1"/>
  <c r="R189"/>
  <c r="O189"/>
  <c r="Z189" s="1"/>
  <c r="K189"/>
  <c r="J189"/>
  <c r="Y189" s="1"/>
  <c r="AC188"/>
  <c r="AB188"/>
  <c r="AA188"/>
  <c r="X188"/>
  <c r="V188"/>
  <c r="T188"/>
  <c r="S188"/>
  <c r="AD188" s="1"/>
  <c r="R188"/>
  <c r="O188"/>
  <c r="Z188" s="1"/>
  <c r="K188"/>
  <c r="J188"/>
  <c r="Y188" s="1"/>
  <c r="AC187"/>
  <c r="AB187"/>
  <c r="AA187"/>
  <c r="X187"/>
  <c r="V187"/>
  <c r="T187"/>
  <c r="S187"/>
  <c r="AD187" s="1"/>
  <c r="R187"/>
  <c r="O187"/>
  <c r="Z187" s="1"/>
  <c r="K187"/>
  <c r="J187"/>
  <c r="Y187" s="1"/>
  <c r="AC186"/>
  <c r="AB186"/>
  <c r="AA186"/>
  <c r="X186"/>
  <c r="V186"/>
  <c r="T186"/>
  <c r="S186"/>
  <c r="AD186" s="1"/>
  <c r="R186"/>
  <c r="O186"/>
  <c r="Z186" s="1"/>
  <c r="K186"/>
  <c r="J186"/>
  <c r="Y186" s="1"/>
  <c r="AC185"/>
  <c r="AB185"/>
  <c r="AA185"/>
  <c r="X185"/>
  <c r="V185"/>
  <c r="T185"/>
  <c r="S185"/>
  <c r="AD185" s="1"/>
  <c r="R185"/>
  <c r="O185"/>
  <c r="Z185" s="1"/>
  <c r="K185"/>
  <c r="J185"/>
  <c r="Y185" s="1"/>
  <c r="AC184"/>
  <c r="AB184"/>
  <c r="AA184"/>
  <c r="X184"/>
  <c r="V184"/>
  <c r="T184"/>
  <c r="S184"/>
  <c r="AD184" s="1"/>
  <c r="R184"/>
  <c r="O184"/>
  <c r="Z184" s="1"/>
  <c r="K184"/>
  <c r="J184"/>
  <c r="Y184" s="1"/>
  <c r="AC183"/>
  <c r="AB183"/>
  <c r="AA183"/>
  <c r="X183"/>
  <c r="V183"/>
  <c r="T183"/>
  <c r="S183"/>
  <c r="AD183" s="1"/>
  <c r="R183"/>
  <c r="O183"/>
  <c r="Z183" s="1"/>
  <c r="K183"/>
  <c r="J183"/>
  <c r="Y183" s="1"/>
  <c r="AC182"/>
  <c r="AB182"/>
  <c r="AA182"/>
  <c r="X182"/>
  <c r="V182"/>
  <c r="T182"/>
  <c r="S182"/>
  <c r="AD182" s="1"/>
  <c r="R182"/>
  <c r="O182"/>
  <c r="Z182" s="1"/>
  <c r="K182"/>
  <c r="J182"/>
  <c r="Y182" s="1"/>
  <c r="AC181"/>
  <c r="AB181"/>
  <c r="AA181"/>
  <c r="X181"/>
  <c r="V181"/>
  <c r="T181"/>
  <c r="S181"/>
  <c r="AD181" s="1"/>
  <c r="R181"/>
  <c r="O181"/>
  <c r="Z181" s="1"/>
  <c r="K181"/>
  <c r="J181"/>
  <c r="Y181" s="1"/>
  <c r="AC180"/>
  <c r="AB180"/>
  <c r="AA180"/>
  <c r="X180"/>
  <c r="V180"/>
  <c r="T180"/>
  <c r="S180"/>
  <c r="AD180" s="1"/>
  <c r="R180"/>
  <c r="O180"/>
  <c r="Z180" s="1"/>
  <c r="K180"/>
  <c r="J180"/>
  <c r="Y180" s="1"/>
  <c r="AC179"/>
  <c r="AB179"/>
  <c r="AA179"/>
  <c r="X179"/>
  <c r="V179"/>
  <c r="T179"/>
  <c r="S179"/>
  <c r="AD179" s="1"/>
  <c r="R179"/>
  <c r="O179"/>
  <c r="Z179" s="1"/>
  <c r="K179"/>
  <c r="J179"/>
  <c r="Y179" s="1"/>
  <c r="AC178"/>
  <c r="AB178"/>
  <c r="AA178"/>
  <c r="X178"/>
  <c r="V178"/>
  <c r="T178"/>
  <c r="S178"/>
  <c r="AD178" s="1"/>
  <c r="R178"/>
  <c r="O178"/>
  <c r="Z178" s="1"/>
  <c r="K178"/>
  <c r="J178"/>
  <c r="Y178" s="1"/>
  <c r="AC177"/>
  <c r="AB177"/>
  <c r="AA177"/>
  <c r="X177"/>
  <c r="V177"/>
  <c r="T177"/>
  <c r="S177"/>
  <c r="AD177" s="1"/>
  <c r="R177"/>
  <c r="O177"/>
  <c r="Z177" s="1"/>
  <c r="K177"/>
  <c r="J177"/>
  <c r="Y177" s="1"/>
  <c r="AC176"/>
  <c r="AB176"/>
  <c r="AA176"/>
  <c r="X176"/>
  <c r="V176"/>
  <c r="T176"/>
  <c r="S176"/>
  <c r="AD176" s="1"/>
  <c r="R176"/>
  <c r="O176"/>
  <c r="Z176" s="1"/>
  <c r="K176"/>
  <c r="J176"/>
  <c r="Y176" s="1"/>
  <c r="AC175"/>
  <c r="AB175"/>
  <c r="AA175"/>
  <c r="X175"/>
  <c r="V175"/>
  <c r="T175"/>
  <c r="S175"/>
  <c r="AD175" s="1"/>
  <c r="R175"/>
  <c r="O175"/>
  <c r="Z175" s="1"/>
  <c r="K175"/>
  <c r="J175"/>
  <c r="Y175" s="1"/>
  <c r="AC174"/>
  <c r="AB174"/>
  <c r="AA174"/>
  <c r="X174"/>
  <c r="V174"/>
  <c r="T174"/>
  <c r="S174"/>
  <c r="AD174" s="1"/>
  <c r="R174"/>
  <c r="O174"/>
  <c r="Z174" s="1"/>
  <c r="K174"/>
  <c r="J174"/>
  <c r="Y174" s="1"/>
  <c r="AC173"/>
  <c r="AB173"/>
  <c r="AA173"/>
  <c r="X173"/>
  <c r="V173"/>
  <c r="T173"/>
  <c r="S173"/>
  <c r="AD173" s="1"/>
  <c r="R173"/>
  <c r="O173"/>
  <c r="Z173" s="1"/>
  <c r="K173"/>
  <c r="J173"/>
  <c r="Y173" s="1"/>
  <c r="AC172"/>
  <c r="AB172"/>
  <c r="AA172"/>
  <c r="X172"/>
  <c r="V172"/>
  <c r="T172"/>
  <c r="S172"/>
  <c r="AD172" s="1"/>
  <c r="R172"/>
  <c r="O172"/>
  <c r="Z172" s="1"/>
  <c r="K172"/>
  <c r="J172"/>
  <c r="Y172" s="1"/>
  <c r="AC171"/>
  <c r="AB171"/>
  <c r="AA171"/>
  <c r="X171"/>
  <c r="V171"/>
  <c r="T171"/>
  <c r="S171"/>
  <c r="AD171" s="1"/>
  <c r="R171"/>
  <c r="O171"/>
  <c r="Z171" s="1"/>
  <c r="K171"/>
  <c r="J171"/>
  <c r="Y171" s="1"/>
  <c r="AC170"/>
  <c r="AB170"/>
  <c r="AA170"/>
  <c r="X170"/>
  <c r="V170"/>
  <c r="T170"/>
  <c r="S170"/>
  <c r="AD170" s="1"/>
  <c r="R170"/>
  <c r="O170"/>
  <c r="Z170" s="1"/>
  <c r="K170"/>
  <c r="J170"/>
  <c r="Y170" s="1"/>
  <c r="AC169"/>
  <c r="AB169"/>
  <c r="AA169"/>
  <c r="X169"/>
  <c r="V169"/>
  <c r="T169"/>
  <c r="S169"/>
  <c r="AD169" s="1"/>
  <c r="R169"/>
  <c r="O169"/>
  <c r="Z169" s="1"/>
  <c r="K169"/>
  <c r="J169"/>
  <c r="Y169" s="1"/>
  <c r="AC168"/>
  <c r="AB168"/>
  <c r="AA168"/>
  <c r="X168"/>
  <c r="V168"/>
  <c r="T168"/>
  <c r="S168"/>
  <c r="AD168" s="1"/>
  <c r="R168"/>
  <c r="O168"/>
  <c r="Z168" s="1"/>
  <c r="K168"/>
  <c r="J168"/>
  <c r="Y168" s="1"/>
  <c r="AC167"/>
  <c r="AB167"/>
  <c r="AA167"/>
  <c r="X167"/>
  <c r="V167"/>
  <c r="T167"/>
  <c r="S167"/>
  <c r="AD167" s="1"/>
  <c r="R167"/>
  <c r="O167"/>
  <c r="Z167" s="1"/>
  <c r="K167"/>
  <c r="J167"/>
  <c r="Y167" s="1"/>
  <c r="AC166"/>
  <c r="AB166"/>
  <c r="AA166"/>
  <c r="X166"/>
  <c r="V166"/>
  <c r="T166"/>
  <c r="S166"/>
  <c r="AD166" s="1"/>
  <c r="R166"/>
  <c r="O166"/>
  <c r="Z166" s="1"/>
  <c r="K166"/>
  <c r="J166"/>
  <c r="Y166" s="1"/>
  <c r="AC165"/>
  <c r="AB165"/>
  <c r="AA165"/>
  <c r="X165"/>
  <c r="V165"/>
  <c r="T165"/>
  <c r="S165"/>
  <c r="AD165" s="1"/>
  <c r="R165"/>
  <c r="O165"/>
  <c r="Z165" s="1"/>
  <c r="K165"/>
  <c r="J165"/>
  <c r="Y165" s="1"/>
  <c r="AC164"/>
  <c r="AB164"/>
  <c r="AA164"/>
  <c r="X164"/>
  <c r="V164"/>
  <c r="T164"/>
  <c r="S164"/>
  <c r="AD164" s="1"/>
  <c r="R164"/>
  <c r="O164"/>
  <c r="Z164" s="1"/>
  <c r="K164"/>
  <c r="J164"/>
  <c r="Y164" s="1"/>
  <c r="AC163"/>
  <c r="AB163"/>
  <c r="AA163"/>
  <c r="X163"/>
  <c r="V163"/>
  <c r="T163"/>
  <c r="S163"/>
  <c r="AD163" s="1"/>
  <c r="R163"/>
  <c r="O163"/>
  <c r="Z163" s="1"/>
  <c r="K163"/>
  <c r="J163"/>
  <c r="Y163" s="1"/>
  <c r="AC162"/>
  <c r="AB162"/>
  <c r="AA162"/>
  <c r="X162"/>
  <c r="V162"/>
  <c r="T162"/>
  <c r="S162"/>
  <c r="AD162" s="1"/>
  <c r="R162"/>
  <c r="O162"/>
  <c r="Z162" s="1"/>
  <c r="K162"/>
  <c r="J162"/>
  <c r="Y162" s="1"/>
  <c r="AC161"/>
  <c r="AB161"/>
  <c r="AA161"/>
  <c r="X161"/>
  <c r="V161"/>
  <c r="T161"/>
  <c r="S161"/>
  <c r="AD161" s="1"/>
  <c r="R161"/>
  <c r="O161"/>
  <c r="Z161" s="1"/>
  <c r="K161"/>
  <c r="J161"/>
  <c r="Y161" s="1"/>
  <c r="AC160"/>
  <c r="AB160"/>
  <c r="AA160"/>
  <c r="X160"/>
  <c r="V160"/>
  <c r="T160"/>
  <c r="S160"/>
  <c r="AD160" s="1"/>
  <c r="R160"/>
  <c r="O160"/>
  <c r="Z160" s="1"/>
  <c r="K160"/>
  <c r="J160"/>
  <c r="Y160" s="1"/>
  <c r="AC159"/>
  <c r="AB159"/>
  <c r="AA159"/>
  <c r="X159"/>
  <c r="V159"/>
  <c r="T159"/>
  <c r="S159"/>
  <c r="AD159" s="1"/>
  <c r="R159"/>
  <c r="O159"/>
  <c r="Z159" s="1"/>
  <c r="K159"/>
  <c r="J159"/>
  <c r="Y159" s="1"/>
  <c r="AC158"/>
  <c r="AB158"/>
  <c r="AA158"/>
  <c r="X158"/>
  <c r="V158"/>
  <c r="T158"/>
  <c r="S158"/>
  <c r="AD158" s="1"/>
  <c r="R158"/>
  <c r="O158"/>
  <c r="Z158" s="1"/>
  <c r="K158"/>
  <c r="J158"/>
  <c r="Y158" s="1"/>
  <c r="AC157"/>
  <c r="AB157"/>
  <c r="AA157"/>
  <c r="X157"/>
  <c r="V157"/>
  <c r="T157"/>
  <c r="S157"/>
  <c r="AD157" s="1"/>
  <c r="R157"/>
  <c r="O157"/>
  <c r="Z157" s="1"/>
  <c r="K157"/>
  <c r="J157"/>
  <c r="Y157" s="1"/>
  <c r="AC156"/>
  <c r="AB156"/>
  <c r="AA156"/>
  <c r="X156"/>
  <c r="V156"/>
  <c r="T156"/>
  <c r="S156"/>
  <c r="AD156" s="1"/>
  <c r="R156"/>
  <c r="O156"/>
  <c r="Z156" s="1"/>
  <c r="K156"/>
  <c r="J156"/>
  <c r="Y156" s="1"/>
  <c r="AC155"/>
  <c r="AB155"/>
  <c r="AA155"/>
  <c r="X155"/>
  <c r="V155"/>
  <c r="T155"/>
  <c r="S155"/>
  <c r="AD155" s="1"/>
  <c r="R155"/>
  <c r="O155"/>
  <c r="Z155" s="1"/>
  <c r="K155"/>
  <c r="J155"/>
  <c r="Y155" s="1"/>
  <c r="AC154"/>
  <c r="AB154"/>
  <c r="AA154"/>
  <c r="X154"/>
  <c r="V154"/>
  <c r="T154"/>
  <c r="S154"/>
  <c r="AD154" s="1"/>
  <c r="R154"/>
  <c r="O154"/>
  <c r="Z154" s="1"/>
  <c r="K154"/>
  <c r="J154"/>
  <c r="Y154" s="1"/>
  <c r="AC153"/>
  <c r="AB153"/>
  <c r="AA153"/>
  <c r="X153"/>
  <c r="V153"/>
  <c r="T153"/>
  <c r="S153"/>
  <c r="AD153" s="1"/>
  <c r="R153"/>
  <c r="O153"/>
  <c r="Z153" s="1"/>
  <c r="K153"/>
  <c r="J153"/>
  <c r="Y153" s="1"/>
  <c r="AC152"/>
  <c r="AB152"/>
  <c r="AA152"/>
  <c r="X152"/>
  <c r="V152"/>
  <c r="T152"/>
  <c r="S152"/>
  <c r="AD152" s="1"/>
  <c r="R152"/>
  <c r="O152"/>
  <c r="Z152" s="1"/>
  <c r="K152"/>
  <c r="J152"/>
  <c r="Y152" s="1"/>
  <c r="AC151"/>
  <c r="AB151"/>
  <c r="AA151"/>
  <c r="X151"/>
  <c r="V151"/>
  <c r="T151"/>
  <c r="S151"/>
  <c r="AD151" s="1"/>
  <c r="R151"/>
  <c r="O151"/>
  <c r="Z151" s="1"/>
  <c r="K151"/>
  <c r="J151"/>
  <c r="Y151" s="1"/>
  <c r="AC150"/>
  <c r="AB150"/>
  <c r="AA150"/>
  <c r="X150"/>
  <c r="V150"/>
  <c r="T150"/>
  <c r="S150"/>
  <c r="AD150" s="1"/>
  <c r="R150"/>
  <c r="O150"/>
  <c r="Z150" s="1"/>
  <c r="K150"/>
  <c r="J150"/>
  <c r="Y150" s="1"/>
  <c r="AC149"/>
  <c r="AB149"/>
  <c r="AA149"/>
  <c r="X149"/>
  <c r="V149"/>
  <c r="T149"/>
  <c r="S149"/>
  <c r="AD149" s="1"/>
  <c r="R149"/>
  <c r="O149"/>
  <c r="Z149" s="1"/>
  <c r="K149"/>
  <c r="J149"/>
  <c r="Y149" s="1"/>
  <c r="AC148"/>
  <c r="AB148"/>
  <c r="AA148"/>
  <c r="X148"/>
  <c r="V148"/>
  <c r="T148"/>
  <c r="S148"/>
  <c r="AD148" s="1"/>
  <c r="R148"/>
  <c r="O148"/>
  <c r="Z148" s="1"/>
  <c r="K148"/>
  <c r="J148"/>
  <c r="Y148" s="1"/>
  <c r="AC147"/>
  <c r="AB147"/>
  <c r="AA147"/>
  <c r="X147"/>
  <c r="V147"/>
  <c r="T147"/>
  <c r="S147"/>
  <c r="AD147" s="1"/>
  <c r="R147"/>
  <c r="O147"/>
  <c r="Z147" s="1"/>
  <c r="K147"/>
  <c r="J147"/>
  <c r="Y147" s="1"/>
  <c r="AC146"/>
  <c r="AB146"/>
  <c r="AA146"/>
  <c r="X146"/>
  <c r="V146"/>
  <c r="T146"/>
  <c r="S146"/>
  <c r="AD146" s="1"/>
  <c r="R146"/>
  <c r="O146"/>
  <c r="Z146" s="1"/>
  <c r="K146"/>
  <c r="J146"/>
  <c r="Y146" s="1"/>
  <c r="AC145"/>
  <c r="AB145"/>
  <c r="AA145"/>
  <c r="X145"/>
  <c r="V145"/>
  <c r="T145"/>
  <c r="S145"/>
  <c r="AD145" s="1"/>
  <c r="R145"/>
  <c r="O145"/>
  <c r="Z145" s="1"/>
  <c r="K145"/>
  <c r="J145"/>
  <c r="Y145" s="1"/>
  <c r="AC144"/>
  <c r="AB144"/>
  <c r="AA144"/>
  <c r="X144"/>
  <c r="V144"/>
  <c r="T144"/>
  <c r="S144"/>
  <c r="AD144" s="1"/>
  <c r="R144"/>
  <c r="O144"/>
  <c r="Z144" s="1"/>
  <c r="K144"/>
  <c r="J144"/>
  <c r="Y144" s="1"/>
  <c r="AC143"/>
  <c r="AB143"/>
  <c r="AA143"/>
  <c r="X143"/>
  <c r="V143"/>
  <c r="T143"/>
  <c r="S143"/>
  <c r="AD143" s="1"/>
  <c r="R143"/>
  <c r="O143"/>
  <c r="Z143" s="1"/>
  <c r="K143"/>
  <c r="J143"/>
  <c r="Y143" s="1"/>
  <c r="AC142"/>
  <c r="AB142"/>
  <c r="AA142"/>
  <c r="X142"/>
  <c r="V142"/>
  <c r="T142"/>
  <c r="S142"/>
  <c r="AD142" s="1"/>
  <c r="R142"/>
  <c r="O142"/>
  <c r="Z142" s="1"/>
  <c r="K142"/>
  <c r="J142"/>
  <c r="Y142" s="1"/>
  <c r="AC141"/>
  <c r="AB141"/>
  <c r="AA141"/>
  <c r="X141"/>
  <c r="V141"/>
  <c r="T141"/>
  <c r="S141"/>
  <c r="AD141" s="1"/>
  <c r="R141"/>
  <c r="O141"/>
  <c r="Z141" s="1"/>
  <c r="K141"/>
  <c r="J141"/>
  <c r="Y141" s="1"/>
  <c r="AC140"/>
  <c r="AB140"/>
  <c r="AA140"/>
  <c r="X140"/>
  <c r="V140"/>
  <c r="T140"/>
  <c r="S140"/>
  <c r="AD140" s="1"/>
  <c r="R140"/>
  <c r="O140"/>
  <c r="Z140" s="1"/>
  <c r="K140"/>
  <c r="J140"/>
  <c r="Y140" s="1"/>
  <c r="AC139"/>
  <c r="AB139"/>
  <c r="AA139"/>
  <c r="X139"/>
  <c r="V139"/>
  <c r="T139"/>
  <c r="S139"/>
  <c r="AD139" s="1"/>
  <c r="R139"/>
  <c r="O139"/>
  <c r="Z139" s="1"/>
  <c r="K139"/>
  <c r="J139"/>
  <c r="Y139" s="1"/>
  <c r="AC138"/>
  <c r="AB138"/>
  <c r="AA138"/>
  <c r="X138"/>
  <c r="V138"/>
  <c r="T138"/>
  <c r="S138"/>
  <c r="AD138" s="1"/>
  <c r="R138"/>
  <c r="O138"/>
  <c r="Z138" s="1"/>
  <c r="K138"/>
  <c r="J138"/>
  <c r="Y138" s="1"/>
  <c r="AC137"/>
  <c r="AB137"/>
  <c r="AA137"/>
  <c r="X137"/>
  <c r="V137"/>
  <c r="T137"/>
  <c r="S137"/>
  <c r="AD137" s="1"/>
  <c r="R137"/>
  <c r="O137"/>
  <c r="Z137" s="1"/>
  <c r="K137"/>
  <c r="J137"/>
  <c r="Y137" s="1"/>
  <c r="AC136"/>
  <c r="AB136"/>
  <c r="AA136"/>
  <c r="X136"/>
  <c r="V136"/>
  <c r="T136"/>
  <c r="S136"/>
  <c r="AD136" s="1"/>
  <c r="R136"/>
  <c r="O136"/>
  <c r="Z136" s="1"/>
  <c r="K136"/>
  <c r="J136"/>
  <c r="Y136" s="1"/>
  <c r="AC135"/>
  <c r="AB135"/>
  <c r="AA135"/>
  <c r="X135"/>
  <c r="V135"/>
  <c r="T135"/>
  <c r="S135"/>
  <c r="AD135" s="1"/>
  <c r="R135"/>
  <c r="O135"/>
  <c r="Z135" s="1"/>
  <c r="K135"/>
  <c r="J135"/>
  <c r="Y135" s="1"/>
  <c r="AC134"/>
  <c r="AB134"/>
  <c r="AA134"/>
  <c r="X134"/>
  <c r="V134"/>
  <c r="T134"/>
  <c r="S134"/>
  <c r="AD134" s="1"/>
  <c r="R134"/>
  <c r="O134"/>
  <c r="Z134" s="1"/>
  <c r="K134"/>
  <c r="J134"/>
  <c r="Y134" s="1"/>
  <c r="AC133"/>
  <c r="AB133"/>
  <c r="AA133"/>
  <c r="X133"/>
  <c r="V133"/>
  <c r="T133"/>
  <c r="S133"/>
  <c r="AD133" s="1"/>
  <c r="R133"/>
  <c r="O133"/>
  <c r="Z133" s="1"/>
  <c r="K133"/>
  <c r="J133"/>
  <c r="Y133" s="1"/>
  <c r="AC132"/>
  <c r="AB132"/>
  <c r="AA132"/>
  <c r="X132"/>
  <c r="V132"/>
  <c r="T132"/>
  <c r="S132"/>
  <c r="AD132" s="1"/>
  <c r="R132"/>
  <c r="O132"/>
  <c r="Z132" s="1"/>
  <c r="K132"/>
  <c r="J132"/>
  <c r="Y132" s="1"/>
  <c r="AC131"/>
  <c r="AB131"/>
  <c r="AA131"/>
  <c r="X131"/>
  <c r="V131"/>
  <c r="T131"/>
  <c r="S131"/>
  <c r="AD131" s="1"/>
  <c r="R131"/>
  <c r="O131"/>
  <c r="Z131" s="1"/>
  <c r="K131"/>
  <c r="J131"/>
  <c r="Y131" s="1"/>
  <c r="AC130"/>
  <c r="AB130"/>
  <c r="AA130"/>
  <c r="X130"/>
  <c r="V130"/>
  <c r="T130"/>
  <c r="S130"/>
  <c r="AD130" s="1"/>
  <c r="R130"/>
  <c r="O130"/>
  <c r="Z130" s="1"/>
  <c r="K130"/>
  <c r="J130"/>
  <c r="Y130" s="1"/>
  <c r="AC129"/>
  <c r="AB129"/>
  <c r="AA129"/>
  <c r="X129"/>
  <c r="V129"/>
  <c r="T129"/>
  <c r="S129"/>
  <c r="AD129" s="1"/>
  <c r="R129"/>
  <c r="O129"/>
  <c r="Z129" s="1"/>
  <c r="K129"/>
  <c r="J129"/>
  <c r="Y129" s="1"/>
  <c r="AC128"/>
  <c r="AB128"/>
  <c r="AA128"/>
  <c r="X128"/>
  <c r="V128"/>
  <c r="T128"/>
  <c r="S128"/>
  <c r="AD128" s="1"/>
  <c r="R128"/>
  <c r="O128"/>
  <c r="Z128" s="1"/>
  <c r="K128"/>
  <c r="J128"/>
  <c r="Y128" s="1"/>
  <c r="AC127"/>
  <c r="AB127"/>
  <c r="AA127"/>
  <c r="X127"/>
  <c r="V127"/>
  <c r="T127"/>
  <c r="S127"/>
  <c r="AD127" s="1"/>
  <c r="R127"/>
  <c r="O127"/>
  <c r="Z127" s="1"/>
  <c r="K127"/>
  <c r="J127"/>
  <c r="Y127" s="1"/>
  <c r="AC126"/>
  <c r="AB126"/>
  <c r="AA126"/>
  <c r="X126"/>
  <c r="V126"/>
  <c r="T126"/>
  <c r="S126"/>
  <c r="AD126" s="1"/>
  <c r="R126"/>
  <c r="O126"/>
  <c r="Z126" s="1"/>
  <c r="K126"/>
  <c r="J126"/>
  <c r="Y126" s="1"/>
  <c r="AC125"/>
  <c r="AB125"/>
  <c r="AA125"/>
  <c r="X125"/>
  <c r="V125"/>
  <c r="T125"/>
  <c r="S125"/>
  <c r="AD125" s="1"/>
  <c r="R125"/>
  <c r="O125"/>
  <c r="Z125" s="1"/>
  <c r="K125"/>
  <c r="J125"/>
  <c r="Y125" s="1"/>
  <c r="AC124"/>
  <c r="AB124"/>
  <c r="AA124"/>
  <c r="X124"/>
  <c r="V124"/>
  <c r="T124"/>
  <c r="S124"/>
  <c r="AD124" s="1"/>
  <c r="R124"/>
  <c r="O124"/>
  <c r="Z124" s="1"/>
  <c r="K124"/>
  <c r="J124"/>
  <c r="Y124" s="1"/>
  <c r="AC123"/>
  <c r="AB123"/>
  <c r="AA123"/>
  <c r="X123"/>
  <c r="V123"/>
  <c r="T123"/>
  <c r="S123"/>
  <c r="AD123" s="1"/>
  <c r="R123"/>
  <c r="O123"/>
  <c r="Z123" s="1"/>
  <c r="K123"/>
  <c r="J123"/>
  <c r="Y123" s="1"/>
  <c r="AC122"/>
  <c r="AB122"/>
  <c r="AA122"/>
  <c r="X122"/>
  <c r="V122"/>
  <c r="T122"/>
  <c r="S122"/>
  <c r="AD122" s="1"/>
  <c r="R122"/>
  <c r="O122"/>
  <c r="Z122" s="1"/>
  <c r="K122"/>
  <c r="J122"/>
  <c r="Y122" s="1"/>
  <c r="AC121"/>
  <c r="AB121"/>
  <c r="AA121"/>
  <c r="X121"/>
  <c r="V121"/>
  <c r="T121"/>
  <c r="S121"/>
  <c r="AD121" s="1"/>
  <c r="R121"/>
  <c r="O121"/>
  <c r="Z121" s="1"/>
  <c r="K121"/>
  <c r="J121"/>
  <c r="Y121" s="1"/>
  <c r="AC120"/>
  <c r="AB120"/>
  <c r="AA120"/>
  <c r="X120"/>
  <c r="V120"/>
  <c r="T120"/>
  <c r="S120"/>
  <c r="AD120" s="1"/>
  <c r="R120"/>
  <c r="O120"/>
  <c r="Z120" s="1"/>
  <c r="K120"/>
  <c r="J120"/>
  <c r="Y120" s="1"/>
  <c r="AC119"/>
  <c r="AB119"/>
  <c r="AA119"/>
  <c r="X119"/>
  <c r="V119"/>
  <c r="T119"/>
  <c r="S119"/>
  <c r="AD119" s="1"/>
  <c r="R119"/>
  <c r="O119"/>
  <c r="Z119" s="1"/>
  <c r="K119"/>
  <c r="J119"/>
  <c r="Y119" s="1"/>
  <c r="AC118"/>
  <c r="AB118"/>
  <c r="AA118"/>
  <c r="X118"/>
  <c r="V118"/>
  <c r="T118"/>
  <c r="S118"/>
  <c r="AD118" s="1"/>
  <c r="R118"/>
  <c r="O118"/>
  <c r="Z118" s="1"/>
  <c r="K118"/>
  <c r="J118"/>
  <c r="Y118" s="1"/>
  <c r="AC117"/>
  <c r="AB117"/>
  <c r="AA117"/>
  <c r="X117"/>
  <c r="V117"/>
  <c r="T117"/>
  <c r="S117"/>
  <c r="AD117" s="1"/>
  <c r="R117"/>
  <c r="O117"/>
  <c r="Z117" s="1"/>
  <c r="K117"/>
  <c r="J117"/>
  <c r="Y117" s="1"/>
  <c r="AC116"/>
  <c r="AB116"/>
  <c r="AA116"/>
  <c r="X116"/>
  <c r="V116"/>
  <c r="T116"/>
  <c r="S116"/>
  <c r="AD116" s="1"/>
  <c r="R116"/>
  <c r="O116"/>
  <c r="Z116" s="1"/>
  <c r="K116"/>
  <c r="J116"/>
  <c r="Y116" s="1"/>
  <c r="AC115"/>
  <c r="AB115"/>
  <c r="AA115"/>
  <c r="X115"/>
  <c r="V115"/>
  <c r="T115"/>
  <c r="S115"/>
  <c r="AD115" s="1"/>
  <c r="R115"/>
  <c r="O115"/>
  <c r="Z115" s="1"/>
  <c r="K115"/>
  <c r="J115"/>
  <c r="Y115" s="1"/>
  <c r="AC114"/>
  <c r="AB114"/>
  <c r="AA114"/>
  <c r="X114"/>
  <c r="V114"/>
  <c r="T114"/>
  <c r="S114"/>
  <c r="AD114" s="1"/>
  <c r="R114"/>
  <c r="O114"/>
  <c r="Z114" s="1"/>
  <c r="K114"/>
  <c r="J114"/>
  <c r="Y114" s="1"/>
  <c r="AC113"/>
  <c r="AB113"/>
  <c r="AA113"/>
  <c r="X113"/>
  <c r="V113"/>
  <c r="T113"/>
  <c r="S113"/>
  <c r="AD113" s="1"/>
  <c r="R113"/>
  <c r="O113"/>
  <c r="Z113" s="1"/>
  <c r="K113"/>
  <c r="J113"/>
  <c r="Y113" s="1"/>
  <c r="AC112"/>
  <c r="AB112"/>
  <c r="AA112"/>
  <c r="X112"/>
  <c r="V112"/>
  <c r="T112"/>
  <c r="S112"/>
  <c r="AD112" s="1"/>
  <c r="R112"/>
  <c r="O112"/>
  <c r="Z112" s="1"/>
  <c r="K112"/>
  <c r="J112"/>
  <c r="Y112" s="1"/>
  <c r="AC111"/>
  <c r="AB111"/>
  <c r="AA111"/>
  <c r="X111"/>
  <c r="V111"/>
  <c r="T111"/>
  <c r="S111"/>
  <c r="AD111" s="1"/>
  <c r="R111"/>
  <c r="O111"/>
  <c r="Z111" s="1"/>
  <c r="K111"/>
  <c r="J111"/>
  <c r="Y111" s="1"/>
  <c r="AC110"/>
  <c r="AB110"/>
  <c r="AA110"/>
  <c r="X110"/>
  <c r="V110"/>
  <c r="T110"/>
  <c r="S110"/>
  <c r="AD110" s="1"/>
  <c r="R110"/>
  <c r="O110"/>
  <c r="Z110" s="1"/>
  <c r="K110"/>
  <c r="J110"/>
  <c r="Y110" s="1"/>
  <c r="AC109"/>
  <c r="AB109"/>
  <c r="AA109"/>
  <c r="X109"/>
  <c r="V109"/>
  <c r="T109"/>
  <c r="S109"/>
  <c r="AD109" s="1"/>
  <c r="R109"/>
  <c r="O109"/>
  <c r="Z109" s="1"/>
  <c r="K109"/>
  <c r="J109"/>
  <c r="Y109" s="1"/>
  <c r="AC108"/>
  <c r="AB108"/>
  <c r="AA108"/>
  <c r="X108"/>
  <c r="V108"/>
  <c r="T108"/>
  <c r="S108"/>
  <c r="AD108" s="1"/>
  <c r="R108"/>
  <c r="O108"/>
  <c r="Z108" s="1"/>
  <c r="K108"/>
  <c r="J108"/>
  <c r="Y108" s="1"/>
  <c r="AC107"/>
  <c r="AB107"/>
  <c r="AA107"/>
  <c r="X107"/>
  <c r="V107"/>
  <c r="T107"/>
  <c r="S107"/>
  <c r="AD107" s="1"/>
  <c r="R107"/>
  <c r="O107"/>
  <c r="Z107" s="1"/>
  <c r="K107"/>
  <c r="J107"/>
  <c r="Y107" s="1"/>
  <c r="AC106"/>
  <c r="AB106"/>
  <c r="AA106"/>
  <c r="X106"/>
  <c r="V106"/>
  <c r="T106"/>
  <c r="S106"/>
  <c r="AD106" s="1"/>
  <c r="R106"/>
  <c r="O106"/>
  <c r="Z106" s="1"/>
  <c r="K106"/>
  <c r="J106"/>
  <c r="Y106" s="1"/>
  <c r="AC105"/>
  <c r="AB105"/>
  <c r="AA105"/>
  <c r="X105"/>
  <c r="V105"/>
  <c r="T105"/>
  <c r="S105"/>
  <c r="AD105" s="1"/>
  <c r="R105"/>
  <c r="O105"/>
  <c r="Z105" s="1"/>
  <c r="K105"/>
  <c r="J105"/>
  <c r="Y105" s="1"/>
  <c r="AC104"/>
  <c r="AB104"/>
  <c r="AA104"/>
  <c r="X104"/>
  <c r="V104"/>
  <c r="T104"/>
  <c r="S104"/>
  <c r="AD104" s="1"/>
  <c r="R104"/>
  <c r="O104"/>
  <c r="Z104" s="1"/>
  <c r="K104"/>
  <c r="J104"/>
  <c r="Y104" s="1"/>
  <c r="AC103"/>
  <c r="AB103"/>
  <c r="AA103"/>
  <c r="X103"/>
  <c r="V103"/>
  <c r="T103"/>
  <c r="S103"/>
  <c r="AD103" s="1"/>
  <c r="R103"/>
  <c r="O103"/>
  <c r="Z103" s="1"/>
  <c r="K103"/>
  <c r="J103"/>
  <c r="Y103" s="1"/>
  <c r="AC102"/>
  <c r="AB102"/>
  <c r="AA102"/>
  <c r="X102"/>
  <c r="V102"/>
  <c r="T102"/>
  <c r="S102"/>
  <c r="AD102" s="1"/>
  <c r="R102"/>
  <c r="O102"/>
  <c r="Z102" s="1"/>
  <c r="K102"/>
  <c r="J102"/>
  <c r="Y102" s="1"/>
  <c r="AC101"/>
  <c r="AB101"/>
  <c r="AA101"/>
  <c r="X101"/>
  <c r="V101"/>
  <c r="T101"/>
  <c r="S101"/>
  <c r="AD101" s="1"/>
  <c r="R101"/>
  <c r="O101"/>
  <c r="Z101" s="1"/>
  <c r="K101"/>
  <c r="J101"/>
  <c r="Y101" s="1"/>
  <c r="AC100"/>
  <c r="AB100"/>
  <c r="AA100"/>
  <c r="X100"/>
  <c r="V100"/>
  <c r="T100"/>
  <c r="S100"/>
  <c r="AD100" s="1"/>
  <c r="R100"/>
  <c r="O100"/>
  <c r="Z100" s="1"/>
  <c r="K100"/>
  <c r="J100"/>
  <c r="Y100" s="1"/>
  <c r="AC99"/>
  <c r="AB99"/>
  <c r="AA99"/>
  <c r="X99"/>
  <c r="V99"/>
  <c r="T99"/>
  <c r="S99"/>
  <c r="AD99" s="1"/>
  <c r="R99"/>
  <c r="O99"/>
  <c r="Z99" s="1"/>
  <c r="K99"/>
  <c r="J99"/>
  <c r="Y99" s="1"/>
  <c r="AC98"/>
  <c r="AB98"/>
  <c r="AA98"/>
  <c r="X98"/>
  <c r="V98"/>
  <c r="T98"/>
  <c r="S98"/>
  <c r="AD98" s="1"/>
  <c r="R98"/>
  <c r="O98"/>
  <c r="Z98" s="1"/>
  <c r="K98"/>
  <c r="J98"/>
  <c r="Y98" s="1"/>
  <c r="AC97"/>
  <c r="AB97"/>
  <c r="AA97"/>
  <c r="X97"/>
  <c r="V97"/>
  <c r="T97"/>
  <c r="S97"/>
  <c r="AD97" s="1"/>
  <c r="R97"/>
  <c r="O97"/>
  <c r="Z97" s="1"/>
  <c r="K97"/>
  <c r="J97"/>
  <c r="Y97" s="1"/>
  <c r="AC96"/>
  <c r="AB96"/>
  <c r="AA96"/>
  <c r="X96"/>
  <c r="V96"/>
  <c r="T96"/>
  <c r="S96"/>
  <c r="AD96" s="1"/>
  <c r="R96"/>
  <c r="O96"/>
  <c r="Z96" s="1"/>
  <c r="K96"/>
  <c r="J96"/>
  <c r="Y96" s="1"/>
  <c r="AD95"/>
  <c r="AC95"/>
  <c r="AB95"/>
  <c r="AA95"/>
  <c r="X95"/>
  <c r="V95"/>
  <c r="T95"/>
  <c r="S95"/>
  <c r="R95"/>
  <c r="O95"/>
  <c r="Z95" s="1"/>
  <c r="K95"/>
  <c r="J95"/>
  <c r="Y95" s="1"/>
  <c r="AC94"/>
  <c r="AB94"/>
  <c r="AA94"/>
  <c r="X94"/>
  <c r="V94"/>
  <c r="T94"/>
  <c r="S94"/>
  <c r="AD94" s="1"/>
  <c r="R94"/>
  <c r="O94"/>
  <c r="Z94" s="1"/>
  <c r="K94"/>
  <c r="J94"/>
  <c r="Y94" s="1"/>
  <c r="AC93"/>
  <c r="AB93"/>
  <c r="AA93"/>
  <c r="X93"/>
  <c r="V93"/>
  <c r="T93"/>
  <c r="S93"/>
  <c r="AD93" s="1"/>
  <c r="R93"/>
  <c r="O93"/>
  <c r="Z93" s="1"/>
  <c r="K93"/>
  <c r="J93"/>
  <c r="Y93" s="1"/>
  <c r="AC92"/>
  <c r="AB92"/>
  <c r="AA92"/>
  <c r="X92"/>
  <c r="V92"/>
  <c r="T92"/>
  <c r="S92"/>
  <c r="AD92" s="1"/>
  <c r="R92"/>
  <c r="O92"/>
  <c r="Z92" s="1"/>
  <c r="K92"/>
  <c r="J92"/>
  <c r="Y92" s="1"/>
  <c r="AC91"/>
  <c r="AB91"/>
  <c r="AA91"/>
  <c r="X91"/>
  <c r="V91"/>
  <c r="T91"/>
  <c r="S91"/>
  <c r="AD91" s="1"/>
  <c r="R91"/>
  <c r="O91"/>
  <c r="Z91" s="1"/>
  <c r="K91"/>
  <c r="J91"/>
  <c r="Y91" s="1"/>
  <c r="AC90"/>
  <c r="AB90"/>
  <c r="AA90"/>
  <c r="X90"/>
  <c r="V90"/>
  <c r="T90"/>
  <c r="S90"/>
  <c r="AD90" s="1"/>
  <c r="R90"/>
  <c r="O90"/>
  <c r="Z90" s="1"/>
  <c r="K90"/>
  <c r="J90"/>
  <c r="Y90" s="1"/>
  <c r="AC89"/>
  <c r="AB89"/>
  <c r="AA89"/>
  <c r="X89"/>
  <c r="V89"/>
  <c r="T89"/>
  <c r="S89"/>
  <c r="AD89" s="1"/>
  <c r="R89"/>
  <c r="O89"/>
  <c r="Z89" s="1"/>
  <c r="K89"/>
  <c r="J89"/>
  <c r="Y89" s="1"/>
  <c r="AC88"/>
  <c r="AB88"/>
  <c r="AA88"/>
  <c r="X88"/>
  <c r="V88"/>
  <c r="T88"/>
  <c r="S88"/>
  <c r="AD88" s="1"/>
  <c r="R88"/>
  <c r="O88"/>
  <c r="Z88" s="1"/>
  <c r="K88"/>
  <c r="J88"/>
  <c r="Y88" s="1"/>
  <c r="AC87"/>
  <c r="AB87"/>
  <c r="AA87"/>
  <c r="X87"/>
  <c r="V87"/>
  <c r="T87"/>
  <c r="S87"/>
  <c r="AD87" s="1"/>
  <c r="R87"/>
  <c r="O87"/>
  <c r="Z87" s="1"/>
  <c r="K87"/>
  <c r="J87"/>
  <c r="Y87" s="1"/>
  <c r="AC86"/>
  <c r="AB86"/>
  <c r="AA86"/>
  <c r="X86"/>
  <c r="V86"/>
  <c r="T86"/>
  <c r="S86"/>
  <c r="AD86" s="1"/>
  <c r="R86"/>
  <c r="O86"/>
  <c r="Z86" s="1"/>
  <c r="K86"/>
  <c r="J86"/>
  <c r="Y86" s="1"/>
  <c r="AC85"/>
  <c r="AB85"/>
  <c r="AA85"/>
  <c r="X85"/>
  <c r="V85"/>
  <c r="T85"/>
  <c r="S85"/>
  <c r="AD85" s="1"/>
  <c r="R85"/>
  <c r="O85"/>
  <c r="Z85" s="1"/>
  <c r="K85"/>
  <c r="J85"/>
  <c r="Y85" s="1"/>
  <c r="AC84"/>
  <c r="AB84"/>
  <c r="AA84"/>
  <c r="X84"/>
  <c r="V84"/>
  <c r="T84"/>
  <c r="S84"/>
  <c r="AD84" s="1"/>
  <c r="R84"/>
  <c r="O84"/>
  <c r="Z84" s="1"/>
  <c r="K84"/>
  <c r="J84"/>
  <c r="Y84" s="1"/>
  <c r="AC83"/>
  <c r="AB83"/>
  <c r="AA83"/>
  <c r="X83"/>
  <c r="V83"/>
  <c r="T83"/>
  <c r="S83"/>
  <c r="AD83" s="1"/>
  <c r="R83"/>
  <c r="O83"/>
  <c r="Z83" s="1"/>
  <c r="K83"/>
  <c r="J83"/>
  <c r="Y83" s="1"/>
  <c r="AC82"/>
  <c r="AB82"/>
  <c r="AA82"/>
  <c r="X82"/>
  <c r="V82"/>
  <c r="T82"/>
  <c r="S82"/>
  <c r="AD82" s="1"/>
  <c r="R82"/>
  <c r="O82"/>
  <c r="Z82" s="1"/>
  <c r="K82"/>
  <c r="J82"/>
  <c r="Y82" s="1"/>
  <c r="AD81"/>
  <c r="AC81"/>
  <c r="AB81"/>
  <c r="AA81"/>
  <c r="X81"/>
  <c r="V81"/>
  <c r="T81"/>
  <c r="S81"/>
  <c r="R81"/>
  <c r="O81"/>
  <c r="Z81" s="1"/>
  <c r="K81"/>
  <c r="J81"/>
  <c r="Y81" s="1"/>
  <c r="AC80"/>
  <c r="AB80"/>
  <c r="AA80"/>
  <c r="X80"/>
  <c r="V80"/>
  <c r="T80"/>
  <c r="S80"/>
  <c r="AD80" s="1"/>
  <c r="R80"/>
  <c r="O80"/>
  <c r="Z80" s="1"/>
  <c r="K80"/>
  <c r="J80"/>
  <c r="Y80" s="1"/>
  <c r="AC79"/>
  <c r="AB79"/>
  <c r="AA79"/>
  <c r="X79"/>
  <c r="V79"/>
  <c r="T79"/>
  <c r="S79"/>
  <c r="AD79" s="1"/>
  <c r="R79"/>
  <c r="O79"/>
  <c r="Z79" s="1"/>
  <c r="K79"/>
  <c r="J79"/>
  <c r="Y79" s="1"/>
  <c r="AC78"/>
  <c r="AB78"/>
  <c r="AA78"/>
  <c r="X78"/>
  <c r="V78"/>
  <c r="T78"/>
  <c r="S78"/>
  <c r="AD78" s="1"/>
  <c r="R78"/>
  <c r="O78"/>
  <c r="Z78" s="1"/>
  <c r="K78"/>
  <c r="J78"/>
  <c r="Y78" s="1"/>
  <c r="AD77"/>
  <c r="AC77"/>
  <c r="AB77"/>
  <c r="AA77"/>
  <c r="X77"/>
  <c r="V77"/>
  <c r="T77"/>
  <c r="S77"/>
  <c r="R77"/>
  <c r="O77"/>
  <c r="Z77" s="1"/>
  <c r="K77"/>
  <c r="J77"/>
  <c r="Y77" s="1"/>
  <c r="AC76"/>
  <c r="AB76"/>
  <c r="AA76"/>
  <c r="X76"/>
  <c r="V76"/>
  <c r="T76"/>
  <c r="S76"/>
  <c r="AD76" s="1"/>
  <c r="R76"/>
  <c r="O76"/>
  <c r="Z76" s="1"/>
  <c r="K76"/>
  <c r="J76"/>
  <c r="Y76" s="1"/>
  <c r="AC75"/>
  <c r="AB75"/>
  <c r="AA75"/>
  <c r="X75"/>
  <c r="V75"/>
  <c r="T75"/>
  <c r="S75"/>
  <c r="AD75" s="1"/>
  <c r="R75"/>
  <c r="O75"/>
  <c r="Z75" s="1"/>
  <c r="K75"/>
  <c r="J75"/>
  <c r="Y75" s="1"/>
  <c r="AC74"/>
  <c r="AB74"/>
  <c r="AA74"/>
  <c r="X74"/>
  <c r="V74"/>
  <c r="T74"/>
  <c r="S74"/>
  <c r="AD74" s="1"/>
  <c r="R74"/>
  <c r="O74"/>
  <c r="Z74" s="1"/>
  <c r="K74"/>
  <c r="J74"/>
  <c r="Y74" s="1"/>
  <c r="AD73"/>
  <c r="AC73"/>
  <c r="AB73"/>
  <c r="AA73"/>
  <c r="X73"/>
  <c r="V73"/>
  <c r="T73"/>
  <c r="S73"/>
  <c r="R73"/>
  <c r="O73"/>
  <c r="Z73" s="1"/>
  <c r="K73"/>
  <c r="J73"/>
  <c r="Y73" s="1"/>
  <c r="AC72"/>
  <c r="AB72"/>
  <c r="AA72"/>
  <c r="X72"/>
  <c r="V72"/>
  <c r="T72"/>
  <c r="S72"/>
  <c r="AD72" s="1"/>
  <c r="R72"/>
  <c r="O72"/>
  <c r="Z72" s="1"/>
  <c r="K72"/>
  <c r="J72"/>
  <c r="Y72" s="1"/>
  <c r="AC71"/>
  <c r="AB71"/>
  <c r="AA71"/>
  <c r="X71"/>
  <c r="V71"/>
  <c r="T71"/>
  <c r="S71"/>
  <c r="AD71" s="1"/>
  <c r="R71"/>
  <c r="O71"/>
  <c r="Z71" s="1"/>
  <c r="K71"/>
  <c r="J71"/>
  <c r="Y71" s="1"/>
  <c r="AC70"/>
  <c r="AB70"/>
  <c r="AA70"/>
  <c r="X70"/>
  <c r="V70"/>
  <c r="T70"/>
  <c r="S70"/>
  <c r="AD70" s="1"/>
  <c r="R70"/>
  <c r="O70"/>
  <c r="Z70" s="1"/>
  <c r="K70"/>
  <c r="J70"/>
  <c r="Y70" s="1"/>
  <c r="AC69"/>
  <c r="AB69"/>
  <c r="AA69"/>
  <c r="X69"/>
  <c r="V69"/>
  <c r="T69"/>
  <c r="S69"/>
  <c r="AD69" s="1"/>
  <c r="R69"/>
  <c r="O69"/>
  <c r="Z69" s="1"/>
  <c r="K69"/>
  <c r="J69"/>
  <c r="Y69" s="1"/>
  <c r="AC68"/>
  <c r="AB68"/>
  <c r="AA68"/>
  <c r="X68"/>
  <c r="V68"/>
  <c r="T68"/>
  <c r="S68"/>
  <c r="AD68" s="1"/>
  <c r="R68"/>
  <c r="O68"/>
  <c r="Z68" s="1"/>
  <c r="K68"/>
  <c r="J68"/>
  <c r="Y68" s="1"/>
  <c r="AC67"/>
  <c r="AB67"/>
  <c r="AA67"/>
  <c r="X67"/>
  <c r="V67"/>
  <c r="T67"/>
  <c r="S67"/>
  <c r="AD67" s="1"/>
  <c r="R67"/>
  <c r="O67"/>
  <c r="Z67" s="1"/>
  <c r="K67"/>
  <c r="J67"/>
  <c r="Y67" s="1"/>
  <c r="AC66"/>
  <c r="AB66"/>
  <c r="AA66"/>
  <c r="X66"/>
  <c r="V66"/>
  <c r="T66"/>
  <c r="S66"/>
  <c r="AD66" s="1"/>
  <c r="R66"/>
  <c r="O66"/>
  <c r="Z66" s="1"/>
  <c r="K66"/>
  <c r="J66"/>
  <c r="Y66" s="1"/>
  <c r="AC65"/>
  <c r="AB65"/>
  <c r="AA65"/>
  <c r="X65"/>
  <c r="V65"/>
  <c r="T65"/>
  <c r="S65"/>
  <c r="AD65" s="1"/>
  <c r="R65"/>
  <c r="O65"/>
  <c r="Z65" s="1"/>
  <c r="K65"/>
  <c r="J65"/>
  <c r="Y65" s="1"/>
  <c r="AC64"/>
  <c r="AB64"/>
  <c r="AA64"/>
  <c r="X64"/>
  <c r="V64"/>
  <c r="T64"/>
  <c r="S64"/>
  <c r="AD64" s="1"/>
  <c r="R64"/>
  <c r="O64"/>
  <c r="Z64" s="1"/>
  <c r="K64"/>
  <c r="J64"/>
  <c r="Y64" s="1"/>
  <c r="AD63"/>
  <c r="AC63"/>
  <c r="AB63"/>
  <c r="AA63"/>
  <c r="X63"/>
  <c r="V63"/>
  <c r="T63"/>
  <c r="S63"/>
  <c r="R63"/>
  <c r="O63"/>
  <c r="Z63" s="1"/>
  <c r="K63"/>
  <c r="J63"/>
  <c r="Y63" s="1"/>
  <c r="AC62"/>
  <c r="AB62"/>
  <c r="AA62"/>
  <c r="X62"/>
  <c r="V62"/>
  <c r="T62"/>
  <c r="S62"/>
  <c r="AD62" s="1"/>
  <c r="R62"/>
  <c r="O62"/>
  <c r="Z62" s="1"/>
  <c r="K62"/>
  <c r="J62"/>
  <c r="Y62" s="1"/>
  <c r="AC61"/>
  <c r="AB61"/>
  <c r="AA61"/>
  <c r="X61"/>
  <c r="V61"/>
  <c r="T61"/>
  <c r="S61"/>
  <c r="AD61" s="1"/>
  <c r="R61"/>
  <c r="O61"/>
  <c r="Z61" s="1"/>
  <c r="K61"/>
  <c r="J61"/>
  <c r="Y61" s="1"/>
  <c r="AC60"/>
  <c r="AB60"/>
  <c r="AA60"/>
  <c r="X60"/>
  <c r="V60"/>
  <c r="T60"/>
  <c r="S60"/>
  <c r="AD60" s="1"/>
  <c r="R60"/>
  <c r="O60"/>
  <c r="Z60" s="1"/>
  <c r="K60"/>
  <c r="J60"/>
  <c r="Y60" s="1"/>
  <c r="AD59"/>
  <c r="AC59"/>
  <c r="AB59"/>
  <c r="AA59"/>
  <c r="X59"/>
  <c r="V59"/>
  <c r="T59"/>
  <c r="S59"/>
  <c r="R59"/>
  <c r="O59"/>
  <c r="Z59" s="1"/>
  <c r="K59"/>
  <c r="J59"/>
  <c r="Y59" s="1"/>
  <c r="AC58"/>
  <c r="AB58"/>
  <c r="AA58"/>
  <c r="X58"/>
  <c r="V58"/>
  <c r="T58"/>
  <c r="S58"/>
  <c r="AD58" s="1"/>
  <c r="R58"/>
  <c r="O58"/>
  <c r="Z58" s="1"/>
  <c r="K58"/>
  <c r="J58"/>
  <c r="Y58" s="1"/>
  <c r="AC57"/>
  <c r="AB57"/>
  <c r="AA57"/>
  <c r="X57"/>
  <c r="V57"/>
  <c r="T57"/>
  <c r="S57"/>
  <c r="AD57" s="1"/>
  <c r="R57"/>
  <c r="O57"/>
  <c r="Z57" s="1"/>
  <c r="K57"/>
  <c r="J57"/>
  <c r="Y57" s="1"/>
  <c r="AC56"/>
  <c r="AB56"/>
  <c r="AA56"/>
  <c r="X56"/>
  <c r="V56"/>
  <c r="T56"/>
  <c r="S56"/>
  <c r="AD56" s="1"/>
  <c r="R56"/>
  <c r="O56"/>
  <c r="Z56" s="1"/>
  <c r="K56"/>
  <c r="J56"/>
  <c r="Y56" s="1"/>
  <c r="AC55"/>
  <c r="AB55"/>
  <c r="AA55"/>
  <c r="X55"/>
  <c r="V55"/>
  <c r="T55"/>
  <c r="S55"/>
  <c r="AD55" s="1"/>
  <c r="R55"/>
  <c r="O55"/>
  <c r="Z55" s="1"/>
  <c r="K55"/>
  <c r="J55"/>
  <c r="Y55" s="1"/>
  <c r="AC54"/>
  <c r="AB54"/>
  <c r="AA54"/>
  <c r="X54"/>
  <c r="V54"/>
  <c r="T54"/>
  <c r="S54"/>
  <c r="AD54" s="1"/>
  <c r="R54"/>
  <c r="O54"/>
  <c r="Z54" s="1"/>
  <c r="K54"/>
  <c r="J54"/>
  <c r="Y54" s="1"/>
  <c r="AC53"/>
  <c r="AB53"/>
  <c r="AA53"/>
  <c r="X53"/>
  <c r="V53"/>
  <c r="T53"/>
  <c r="S53"/>
  <c r="AD53" s="1"/>
  <c r="R53"/>
  <c r="O53"/>
  <c r="Z53" s="1"/>
  <c r="K53"/>
  <c r="J53"/>
  <c r="Y53" s="1"/>
  <c r="AC52"/>
  <c r="AB52"/>
  <c r="AA52"/>
  <c r="X52"/>
  <c r="V52"/>
  <c r="T52"/>
  <c r="S52"/>
  <c r="AD52" s="1"/>
  <c r="R52"/>
  <c r="O52"/>
  <c r="Z52" s="1"/>
  <c r="K52"/>
  <c r="J52"/>
  <c r="Y52" s="1"/>
  <c r="AC51"/>
  <c r="AB51"/>
  <c r="AA51"/>
  <c r="X51"/>
  <c r="V51"/>
  <c r="T51"/>
  <c r="S51"/>
  <c r="AD51" s="1"/>
  <c r="R51"/>
  <c r="O51"/>
  <c r="Z51" s="1"/>
  <c r="K51"/>
  <c r="J51"/>
  <c r="Y51" s="1"/>
  <c r="AC50"/>
  <c r="AB50"/>
  <c r="AA50"/>
  <c r="X50"/>
  <c r="V50"/>
  <c r="T50"/>
  <c r="S50"/>
  <c r="AD50" s="1"/>
  <c r="R50"/>
  <c r="O50"/>
  <c r="Z50" s="1"/>
  <c r="K50"/>
  <c r="J50"/>
  <c r="Y50" s="1"/>
  <c r="AD49"/>
  <c r="AC49"/>
  <c r="AB49"/>
  <c r="AA49"/>
  <c r="X49"/>
  <c r="V49"/>
  <c r="T49"/>
  <c r="S49"/>
  <c r="R49"/>
  <c r="O49"/>
  <c r="Z49" s="1"/>
  <c r="K49"/>
  <c r="J49"/>
  <c r="Y49" s="1"/>
  <c r="AC48"/>
  <c r="AB48"/>
  <c r="AA48"/>
  <c r="X48"/>
  <c r="V48"/>
  <c r="T48"/>
  <c r="S48"/>
  <c r="AD48" s="1"/>
  <c r="R48"/>
  <c r="O48"/>
  <c r="Z48" s="1"/>
  <c r="K48"/>
  <c r="J48"/>
  <c r="Y48" s="1"/>
  <c r="AC47"/>
  <c r="AB47"/>
  <c r="AA47"/>
  <c r="X47"/>
  <c r="V47"/>
  <c r="T47"/>
  <c r="S47"/>
  <c r="AD47" s="1"/>
  <c r="R47"/>
  <c r="O47"/>
  <c r="Z47" s="1"/>
  <c r="K47"/>
  <c r="J47"/>
  <c r="Y47" s="1"/>
  <c r="AC46"/>
  <c r="AB46"/>
  <c r="AA46"/>
  <c r="X46"/>
  <c r="V46"/>
  <c r="T46"/>
  <c r="S46"/>
  <c r="AD46" s="1"/>
  <c r="R46"/>
  <c r="O46"/>
  <c r="Z46" s="1"/>
  <c r="K46"/>
  <c r="J46"/>
  <c r="Y46" s="1"/>
  <c r="AC45"/>
  <c r="AB45"/>
  <c r="AA45"/>
  <c r="X45"/>
  <c r="V45"/>
  <c r="T45"/>
  <c r="S45"/>
  <c r="AD45" s="1"/>
  <c r="R45"/>
  <c r="O45"/>
  <c r="Z45" s="1"/>
  <c r="K45"/>
  <c r="J45"/>
  <c r="Y45" s="1"/>
  <c r="AC44"/>
  <c r="AB44"/>
  <c r="AA44"/>
  <c r="X44"/>
  <c r="V44"/>
  <c r="T44"/>
  <c r="S44"/>
  <c r="AD44" s="1"/>
  <c r="R44"/>
  <c r="O44"/>
  <c r="Z44" s="1"/>
  <c r="K44"/>
  <c r="J44"/>
  <c r="Y44" s="1"/>
  <c r="AC43"/>
  <c r="AB43"/>
  <c r="AA43"/>
  <c r="X43"/>
  <c r="V43"/>
  <c r="T43"/>
  <c r="S43"/>
  <c r="AD43" s="1"/>
  <c r="R43"/>
  <c r="O43"/>
  <c r="Z43" s="1"/>
  <c r="K43"/>
  <c r="J43"/>
  <c r="Y43" s="1"/>
  <c r="AC42"/>
  <c r="AB42"/>
  <c r="AA42"/>
  <c r="X42"/>
  <c r="V42"/>
  <c r="T42"/>
  <c r="S42"/>
  <c r="AD42" s="1"/>
  <c r="R42"/>
  <c r="O42"/>
  <c r="Z42" s="1"/>
  <c r="K42"/>
  <c r="J42"/>
  <c r="Y42" s="1"/>
  <c r="AC41"/>
  <c r="AB41"/>
  <c r="AA41"/>
  <c r="X41"/>
  <c r="V41"/>
  <c r="T41"/>
  <c r="S41"/>
  <c r="AD41" s="1"/>
  <c r="R41"/>
  <c r="O41"/>
  <c r="Z41" s="1"/>
  <c r="K41"/>
  <c r="J41"/>
  <c r="Y41" s="1"/>
  <c r="AC40"/>
  <c r="AB40"/>
  <c r="AA40"/>
  <c r="X40"/>
  <c r="V40"/>
  <c r="T40"/>
  <c r="S40"/>
  <c r="AD40" s="1"/>
  <c r="R40"/>
  <c r="O40"/>
  <c r="Z40" s="1"/>
  <c r="K40"/>
  <c r="J40"/>
  <c r="Y40" s="1"/>
  <c r="AC39"/>
  <c r="AB39"/>
  <c r="AA39"/>
  <c r="X39"/>
  <c r="V39"/>
  <c r="T39"/>
  <c r="S39"/>
  <c r="AD39" s="1"/>
  <c r="R39"/>
  <c r="O39"/>
  <c r="Z39" s="1"/>
  <c r="K39"/>
  <c r="J39"/>
  <c r="Y39" s="1"/>
  <c r="AC38"/>
  <c r="AB38"/>
  <c r="AA38"/>
  <c r="X38"/>
  <c r="V38"/>
  <c r="T38"/>
  <c r="S38"/>
  <c r="AD38" s="1"/>
  <c r="R38"/>
  <c r="O38"/>
  <c r="Z38" s="1"/>
  <c r="K38"/>
  <c r="J38"/>
  <c r="Y38" s="1"/>
  <c r="AC37"/>
  <c r="AB37"/>
  <c r="AA37"/>
  <c r="X37"/>
  <c r="V37"/>
  <c r="T37"/>
  <c r="S37"/>
  <c r="AD37" s="1"/>
  <c r="R37"/>
  <c r="O37"/>
  <c r="Z37" s="1"/>
  <c r="K37"/>
  <c r="J37"/>
  <c r="Y37" s="1"/>
  <c r="AC36"/>
  <c r="AB36"/>
  <c r="AA36"/>
  <c r="X36"/>
  <c r="V36"/>
  <c r="T36"/>
  <c r="S36"/>
  <c r="AD36" s="1"/>
  <c r="R36"/>
  <c r="O36"/>
  <c r="Z36" s="1"/>
  <c r="K36"/>
  <c r="J36"/>
  <c r="Y36" s="1"/>
  <c r="AC35"/>
  <c r="AB35"/>
  <c r="AA35"/>
  <c r="X35"/>
  <c r="V35"/>
  <c r="T35"/>
  <c r="S35"/>
  <c r="AD35" s="1"/>
  <c r="R35"/>
  <c r="O35"/>
  <c r="Z35" s="1"/>
  <c r="K35"/>
  <c r="J35"/>
  <c r="Y35" s="1"/>
  <c r="AC34"/>
  <c r="AB34"/>
  <c r="AA34"/>
  <c r="X34"/>
  <c r="V34"/>
  <c r="T34"/>
  <c r="S34"/>
  <c r="AD34" s="1"/>
  <c r="R34"/>
  <c r="O34"/>
  <c r="Z34" s="1"/>
  <c r="K34"/>
  <c r="J34"/>
  <c r="Y34" s="1"/>
  <c r="AC33"/>
  <c r="AB33"/>
  <c r="AA33"/>
  <c r="X33"/>
  <c r="V33"/>
  <c r="T33"/>
  <c r="S33"/>
  <c r="AD33" s="1"/>
  <c r="R33"/>
  <c r="O33"/>
  <c r="Z33" s="1"/>
  <c r="K33"/>
  <c r="J33"/>
  <c r="Y33" s="1"/>
  <c r="AC32"/>
  <c r="AB32"/>
  <c r="AA32"/>
  <c r="X32"/>
  <c r="V32"/>
  <c r="T32"/>
  <c r="S32"/>
  <c r="AD32" s="1"/>
  <c r="R32"/>
  <c r="O32"/>
  <c r="Z32" s="1"/>
  <c r="K32"/>
  <c r="J32"/>
  <c r="Y32" s="1"/>
  <c r="AC31"/>
  <c r="AB31"/>
  <c r="AA31"/>
  <c r="X31"/>
  <c r="V31"/>
  <c r="T31"/>
  <c r="S31"/>
  <c r="AD31" s="1"/>
  <c r="R31"/>
  <c r="O31"/>
  <c r="Z31" s="1"/>
  <c r="K31"/>
  <c r="J31"/>
  <c r="Y31" s="1"/>
  <c r="AC30"/>
  <c r="AB30"/>
  <c r="AA30"/>
  <c r="X30"/>
  <c r="V30"/>
  <c r="T30"/>
  <c r="S30"/>
  <c r="AD30" s="1"/>
  <c r="R30"/>
  <c r="O30"/>
  <c r="Z30" s="1"/>
  <c r="K30"/>
  <c r="J30"/>
  <c r="Y30" s="1"/>
  <c r="AC29"/>
  <c r="AB29"/>
  <c r="AA29"/>
  <c r="X29"/>
  <c r="V29"/>
  <c r="T29"/>
  <c r="S29"/>
  <c r="AD29" s="1"/>
  <c r="R29"/>
  <c r="O29"/>
  <c r="Z29" s="1"/>
  <c r="K29"/>
  <c r="J29"/>
  <c r="Y29" s="1"/>
  <c r="AC28"/>
  <c r="AB28"/>
  <c r="AA28"/>
  <c r="X28"/>
  <c r="V28"/>
  <c r="T28"/>
  <c r="S28"/>
  <c r="AD28" s="1"/>
  <c r="R28"/>
  <c r="O28"/>
  <c r="Z28" s="1"/>
  <c r="K28"/>
  <c r="J28"/>
  <c r="Y28" s="1"/>
  <c r="AC27"/>
  <c r="AB27"/>
  <c r="AA27"/>
  <c r="X27"/>
  <c r="V27"/>
  <c r="T27"/>
  <c r="S27"/>
  <c r="AD27" s="1"/>
  <c r="R27"/>
  <c r="O27"/>
  <c r="Z27" s="1"/>
  <c r="K27"/>
  <c r="J27"/>
  <c r="Y27" s="1"/>
  <c r="AC26"/>
  <c r="AB26"/>
  <c r="AA26"/>
  <c r="X26"/>
  <c r="V26"/>
  <c r="T26"/>
  <c r="S26"/>
  <c r="AD26" s="1"/>
  <c r="R26"/>
  <c r="O26"/>
  <c r="Z26" s="1"/>
  <c r="K26"/>
  <c r="J26"/>
  <c r="Y26" s="1"/>
  <c r="AC25"/>
  <c r="AB25"/>
  <c r="AA25"/>
  <c r="X25"/>
  <c r="V25"/>
  <c r="T25"/>
  <c r="S25"/>
  <c r="AD25" s="1"/>
  <c r="R25"/>
  <c r="O25"/>
  <c r="Z25" s="1"/>
  <c r="K25"/>
  <c r="J25"/>
  <c r="Y25" s="1"/>
  <c r="AC24"/>
  <c r="AB24"/>
  <c r="AA24"/>
  <c r="X24"/>
  <c r="V24"/>
  <c r="T24"/>
  <c r="S24"/>
  <c r="AD24" s="1"/>
  <c r="R24"/>
  <c r="O24"/>
  <c r="Z24" s="1"/>
  <c r="K24"/>
  <c r="J24"/>
  <c r="Y24" s="1"/>
  <c r="AC23"/>
  <c r="AB23"/>
  <c r="AA23"/>
  <c r="X23"/>
  <c r="V23"/>
  <c r="T23"/>
  <c r="S23"/>
  <c r="AD23" s="1"/>
  <c r="R23"/>
  <c r="O23"/>
  <c r="Z23" s="1"/>
  <c r="K23"/>
  <c r="J23"/>
  <c r="Y23" s="1"/>
  <c r="AC22"/>
  <c r="AB22"/>
  <c r="AA22"/>
  <c r="X22"/>
  <c r="V22"/>
  <c r="T22"/>
  <c r="S22"/>
  <c r="AD22" s="1"/>
  <c r="R22"/>
  <c r="O22"/>
  <c r="Z22" s="1"/>
  <c r="K22"/>
  <c r="J22"/>
  <c r="Y22" s="1"/>
  <c r="AC21"/>
  <c r="AB21"/>
  <c r="AA21"/>
  <c r="X21"/>
  <c r="V21"/>
  <c r="T21"/>
  <c r="S21"/>
  <c r="AD21" s="1"/>
  <c r="R21"/>
  <c r="O21"/>
  <c r="Z21" s="1"/>
  <c r="K21"/>
  <c r="J21"/>
  <c r="Y21" s="1"/>
  <c r="AC20"/>
  <c r="AB20"/>
  <c r="AA20"/>
  <c r="X20"/>
  <c r="V20"/>
  <c r="T20"/>
  <c r="S20"/>
  <c r="AD20" s="1"/>
  <c r="R20"/>
  <c r="O20"/>
  <c r="Z20" s="1"/>
  <c r="K20"/>
  <c r="J20"/>
  <c r="Y20" s="1"/>
  <c r="AC19"/>
  <c r="AB19"/>
  <c r="AA19"/>
  <c r="X19"/>
  <c r="V19"/>
  <c r="T19"/>
  <c r="S19"/>
  <c r="AD19" s="1"/>
  <c r="R19"/>
  <c r="O19"/>
  <c r="Z19" s="1"/>
  <c r="K19"/>
  <c r="J19"/>
  <c r="Y19" s="1"/>
  <c r="AC18"/>
  <c r="AB18"/>
  <c r="AA18"/>
  <c r="X18"/>
  <c r="V18"/>
  <c r="T18"/>
  <c r="S18"/>
  <c r="AD18" s="1"/>
  <c r="R18"/>
  <c r="O18"/>
  <c r="Z18" s="1"/>
  <c r="K18"/>
  <c r="J18"/>
  <c r="Y18" s="1"/>
  <c r="AC17"/>
  <c r="AB17"/>
  <c r="AA17"/>
  <c r="X17"/>
  <c r="V17"/>
  <c r="T17"/>
  <c r="S17"/>
  <c r="AD17" s="1"/>
  <c r="R17"/>
  <c r="O17"/>
  <c r="Z17" s="1"/>
  <c r="K17"/>
  <c r="J17"/>
  <c r="Y17" s="1"/>
  <c r="AC16"/>
  <c r="AB16"/>
  <c r="AA16"/>
  <c r="X16"/>
  <c r="V16"/>
  <c r="T16"/>
  <c r="S16"/>
  <c r="AD16" s="1"/>
  <c r="R16"/>
  <c r="O16"/>
  <c r="Z16" s="1"/>
  <c r="K16"/>
  <c r="J16"/>
  <c r="Y16" s="1"/>
  <c r="AC15"/>
  <c r="AB15"/>
  <c r="AA15"/>
  <c r="X15"/>
  <c r="V15"/>
  <c r="T15"/>
  <c r="S15"/>
  <c r="AD15" s="1"/>
  <c r="R15"/>
  <c r="O15"/>
  <c r="Z15" s="1"/>
  <c r="K15"/>
  <c r="J15"/>
  <c r="Y15" s="1"/>
  <c r="AC14"/>
  <c r="AB14"/>
  <c r="AA14"/>
  <c r="X14"/>
  <c r="V14"/>
  <c r="T14"/>
  <c r="S14"/>
  <c r="AD14" s="1"/>
  <c r="R14"/>
  <c r="O14"/>
  <c r="Z14" s="1"/>
  <c r="K14"/>
  <c r="J14"/>
  <c r="Y14" s="1"/>
  <c r="AC13"/>
  <c r="AB13"/>
  <c r="AA13"/>
  <c r="X13"/>
  <c r="V13"/>
  <c r="T13"/>
  <c r="S13"/>
  <c r="AD13" s="1"/>
  <c r="R13"/>
  <c r="O13"/>
  <c r="Z13" s="1"/>
  <c r="K13"/>
  <c r="J13"/>
  <c r="Y13" s="1"/>
  <c r="AC12"/>
  <c r="AB12"/>
  <c r="AA12"/>
  <c r="X12"/>
  <c r="V12"/>
  <c r="T12"/>
  <c r="S12"/>
  <c r="AD12" s="1"/>
  <c r="R12"/>
  <c r="O12"/>
  <c r="Z12" s="1"/>
  <c r="K12"/>
  <c r="J12"/>
  <c r="Y12" s="1"/>
  <c r="AC11"/>
  <c r="AB11"/>
  <c r="AA11"/>
  <c r="X11"/>
  <c r="V11"/>
  <c r="T11"/>
  <c r="S11"/>
  <c r="AD11" s="1"/>
  <c r="R11"/>
  <c r="O11"/>
  <c r="Z11" s="1"/>
  <c r="K11"/>
  <c r="J11"/>
  <c r="Y11" s="1"/>
  <c r="AC10"/>
  <c r="AB10"/>
  <c r="AA10"/>
  <c r="X10"/>
  <c r="V10"/>
  <c r="T10"/>
  <c r="S10"/>
  <c r="AD10" s="1"/>
  <c r="R10"/>
  <c r="O10"/>
  <c r="Z10" s="1"/>
  <c r="K10"/>
  <c r="J10"/>
  <c r="Y10" s="1"/>
  <c r="G8"/>
  <c r="AA8"/>
  <c r="Q8"/>
  <c r="AB8" s="1"/>
  <c r="M8"/>
  <c r="I8"/>
  <c r="X8" s="1"/>
  <c r="F8"/>
  <c r="D8"/>
  <c r="J8" s="1"/>
  <c r="Y8" s="1"/>
  <c r="C8"/>
  <c r="G11" i="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10"/>
  <c r="AC305"/>
  <c r="AB305"/>
  <c r="AA305"/>
  <c r="X305"/>
  <c r="V305"/>
  <c r="T305"/>
  <c r="S305"/>
  <c r="AD305" s="1"/>
  <c r="R305"/>
  <c r="O305"/>
  <c r="Z305" s="1"/>
  <c r="K305"/>
  <c r="J305"/>
  <c r="Y305" s="1"/>
  <c r="AC304"/>
  <c r="AB304"/>
  <c r="AA304"/>
  <c r="X304"/>
  <c r="V304"/>
  <c r="T304"/>
  <c r="S304"/>
  <c r="AD304" s="1"/>
  <c r="R304"/>
  <c r="O304"/>
  <c r="Z304" s="1"/>
  <c r="K304"/>
  <c r="J304"/>
  <c r="Y304" s="1"/>
  <c r="AC303"/>
  <c r="AB303"/>
  <c r="AA303"/>
  <c r="X303"/>
  <c r="V303"/>
  <c r="T303"/>
  <c r="S303"/>
  <c r="AD303" s="1"/>
  <c r="R303"/>
  <c r="O303"/>
  <c r="Z303" s="1"/>
  <c r="K303"/>
  <c r="J303"/>
  <c r="Y303" s="1"/>
  <c r="AC302"/>
  <c r="AB302"/>
  <c r="AA302"/>
  <c r="X302"/>
  <c r="V302"/>
  <c r="T302"/>
  <c r="S302"/>
  <c r="AD302" s="1"/>
  <c r="R302"/>
  <c r="O302"/>
  <c r="Z302" s="1"/>
  <c r="K302"/>
  <c r="J302"/>
  <c r="Y302" s="1"/>
  <c r="AC301"/>
  <c r="AB301"/>
  <c r="AA301"/>
  <c r="X301"/>
  <c r="V301"/>
  <c r="T301"/>
  <c r="S301"/>
  <c r="AD301" s="1"/>
  <c r="R301"/>
  <c r="O301"/>
  <c r="Z301" s="1"/>
  <c r="K301"/>
  <c r="J301"/>
  <c r="Y301" s="1"/>
  <c r="AC300"/>
  <c r="AB300"/>
  <c r="AA300"/>
  <c r="X300"/>
  <c r="V300"/>
  <c r="T300"/>
  <c r="S300"/>
  <c r="AD300" s="1"/>
  <c r="R300"/>
  <c r="O300"/>
  <c r="Z300" s="1"/>
  <c r="K300"/>
  <c r="J300"/>
  <c r="Y300" s="1"/>
  <c r="AC299"/>
  <c r="AB299"/>
  <c r="AA299"/>
  <c r="X299"/>
  <c r="V299"/>
  <c r="T299"/>
  <c r="S299"/>
  <c r="AD299" s="1"/>
  <c r="R299"/>
  <c r="O299"/>
  <c r="Z299" s="1"/>
  <c r="K299"/>
  <c r="J299"/>
  <c r="Y299" s="1"/>
  <c r="AC298"/>
  <c r="AB298"/>
  <c r="AA298"/>
  <c r="X298"/>
  <c r="V298"/>
  <c r="T298"/>
  <c r="S298"/>
  <c r="AD298" s="1"/>
  <c r="R298"/>
  <c r="O298"/>
  <c r="Z298" s="1"/>
  <c r="K298"/>
  <c r="J298"/>
  <c r="Y298" s="1"/>
  <c r="AC297"/>
  <c r="AB297"/>
  <c r="AA297"/>
  <c r="X297"/>
  <c r="V297"/>
  <c r="T297"/>
  <c r="S297"/>
  <c r="AD297" s="1"/>
  <c r="R297"/>
  <c r="O297"/>
  <c r="Z297" s="1"/>
  <c r="K297"/>
  <c r="J297"/>
  <c r="Y297" s="1"/>
  <c r="AC296"/>
  <c r="AB296"/>
  <c r="AA296"/>
  <c r="X296"/>
  <c r="V296"/>
  <c r="T296"/>
  <c r="S296"/>
  <c r="AD296" s="1"/>
  <c r="R296"/>
  <c r="O296"/>
  <c r="Z296" s="1"/>
  <c r="K296"/>
  <c r="J296"/>
  <c r="Y296" s="1"/>
  <c r="AC295"/>
  <c r="AB295"/>
  <c r="AA295"/>
  <c r="X295"/>
  <c r="V295"/>
  <c r="T295"/>
  <c r="S295"/>
  <c r="AD295" s="1"/>
  <c r="R295"/>
  <c r="O295"/>
  <c r="Z295" s="1"/>
  <c r="K295"/>
  <c r="J295"/>
  <c r="Y295" s="1"/>
  <c r="AC294"/>
  <c r="AB294"/>
  <c r="AA294"/>
  <c r="X294"/>
  <c r="V294"/>
  <c r="T294"/>
  <c r="S294"/>
  <c r="AD294" s="1"/>
  <c r="R294"/>
  <c r="O294"/>
  <c r="Z294" s="1"/>
  <c r="K294"/>
  <c r="J294"/>
  <c r="Y294" s="1"/>
  <c r="AC293"/>
  <c r="AB293"/>
  <c r="AA293"/>
  <c r="X293"/>
  <c r="V293"/>
  <c r="T293"/>
  <c r="S293"/>
  <c r="AD293" s="1"/>
  <c r="R293"/>
  <c r="O293"/>
  <c r="Z293" s="1"/>
  <c r="K293"/>
  <c r="J293"/>
  <c r="Y293" s="1"/>
  <c r="AC292"/>
  <c r="AB292"/>
  <c r="AA292"/>
  <c r="X292"/>
  <c r="V292"/>
  <c r="T292"/>
  <c r="S292"/>
  <c r="AD292" s="1"/>
  <c r="R292"/>
  <c r="O292"/>
  <c r="Z292" s="1"/>
  <c r="K292"/>
  <c r="J292"/>
  <c r="Y292" s="1"/>
  <c r="AC291"/>
  <c r="AB291"/>
  <c r="AA291"/>
  <c r="X291"/>
  <c r="V291"/>
  <c r="T291"/>
  <c r="S291"/>
  <c r="AD291" s="1"/>
  <c r="R291"/>
  <c r="O291"/>
  <c r="Z291" s="1"/>
  <c r="K291"/>
  <c r="J291"/>
  <c r="Y291" s="1"/>
  <c r="AC290"/>
  <c r="AB290"/>
  <c r="AA290"/>
  <c r="X290"/>
  <c r="V290"/>
  <c r="T290"/>
  <c r="S290"/>
  <c r="AD290" s="1"/>
  <c r="R290"/>
  <c r="O290"/>
  <c r="Z290" s="1"/>
  <c r="K290"/>
  <c r="J290"/>
  <c r="Y290" s="1"/>
  <c r="AC289"/>
  <c r="AB289"/>
  <c r="AA289"/>
  <c r="X289"/>
  <c r="V289"/>
  <c r="T289"/>
  <c r="S289"/>
  <c r="AD289" s="1"/>
  <c r="R289"/>
  <c r="O289"/>
  <c r="Z289" s="1"/>
  <c r="K289"/>
  <c r="J289"/>
  <c r="Y289" s="1"/>
  <c r="AC288"/>
  <c r="AB288"/>
  <c r="AA288"/>
  <c r="X288"/>
  <c r="V288"/>
  <c r="T288"/>
  <c r="S288"/>
  <c r="AD288" s="1"/>
  <c r="R288"/>
  <c r="O288"/>
  <c r="Z288" s="1"/>
  <c r="K288"/>
  <c r="J288"/>
  <c r="Y288" s="1"/>
  <c r="AD287"/>
  <c r="AC287"/>
  <c r="AB287"/>
  <c r="AA287"/>
  <c r="X287"/>
  <c r="V287"/>
  <c r="T287"/>
  <c r="S287"/>
  <c r="R287"/>
  <c r="O287"/>
  <c r="Z287" s="1"/>
  <c r="K287"/>
  <c r="J287"/>
  <c r="Y287" s="1"/>
  <c r="AC286"/>
  <c r="AB286"/>
  <c r="AA286"/>
  <c r="X286"/>
  <c r="V286"/>
  <c r="T286"/>
  <c r="S286"/>
  <c r="AD286" s="1"/>
  <c r="R286"/>
  <c r="O286"/>
  <c r="Z286" s="1"/>
  <c r="K286"/>
  <c r="J286"/>
  <c r="Y286" s="1"/>
  <c r="AC285"/>
  <c r="AB285"/>
  <c r="AA285"/>
  <c r="X285"/>
  <c r="V285"/>
  <c r="T285"/>
  <c r="S285"/>
  <c r="AD285" s="1"/>
  <c r="R285"/>
  <c r="O285"/>
  <c r="Z285" s="1"/>
  <c r="K285"/>
  <c r="J285"/>
  <c r="Y285" s="1"/>
  <c r="AC284"/>
  <c r="AB284"/>
  <c r="AA284"/>
  <c r="X284"/>
  <c r="V284"/>
  <c r="T284"/>
  <c r="S284"/>
  <c r="AD284" s="1"/>
  <c r="R284"/>
  <c r="O284"/>
  <c r="Z284" s="1"/>
  <c r="K284"/>
  <c r="J284"/>
  <c r="Y284" s="1"/>
  <c r="AC283"/>
  <c r="AB283"/>
  <c r="AA283"/>
  <c r="X283"/>
  <c r="V283"/>
  <c r="T283"/>
  <c r="S283"/>
  <c r="AD283" s="1"/>
  <c r="R283"/>
  <c r="O283"/>
  <c r="Z283" s="1"/>
  <c r="K283"/>
  <c r="J283"/>
  <c r="Y283" s="1"/>
  <c r="AC282"/>
  <c r="AB282"/>
  <c r="AA282"/>
  <c r="X282"/>
  <c r="V282"/>
  <c r="T282"/>
  <c r="S282"/>
  <c r="AD282" s="1"/>
  <c r="R282"/>
  <c r="O282"/>
  <c r="Z282" s="1"/>
  <c r="K282"/>
  <c r="J282"/>
  <c r="Y282" s="1"/>
  <c r="AC281"/>
  <c r="AB281"/>
  <c r="AA281"/>
  <c r="X281"/>
  <c r="V281"/>
  <c r="T281"/>
  <c r="S281"/>
  <c r="AD281" s="1"/>
  <c r="R281"/>
  <c r="O281"/>
  <c r="Z281" s="1"/>
  <c r="K281"/>
  <c r="J281"/>
  <c r="Y281" s="1"/>
  <c r="AC280"/>
  <c r="AB280"/>
  <c r="AA280"/>
  <c r="X280"/>
  <c r="V280"/>
  <c r="T280"/>
  <c r="S280"/>
  <c r="AD280" s="1"/>
  <c r="R280"/>
  <c r="O280"/>
  <c r="Z280" s="1"/>
  <c r="K280"/>
  <c r="J280"/>
  <c r="Y280" s="1"/>
  <c r="AC279"/>
  <c r="AB279"/>
  <c r="AA279"/>
  <c r="X279"/>
  <c r="V279"/>
  <c r="T279"/>
  <c r="S279"/>
  <c r="AD279" s="1"/>
  <c r="R279"/>
  <c r="O279"/>
  <c r="Z279" s="1"/>
  <c r="K279"/>
  <c r="J279"/>
  <c r="Y279" s="1"/>
  <c r="AC278"/>
  <c r="AB278"/>
  <c r="AA278"/>
  <c r="X278"/>
  <c r="V278"/>
  <c r="T278"/>
  <c r="S278"/>
  <c r="AD278" s="1"/>
  <c r="R278"/>
  <c r="O278"/>
  <c r="Z278" s="1"/>
  <c r="K278"/>
  <c r="J278"/>
  <c r="Y278" s="1"/>
  <c r="AC277"/>
  <c r="AB277"/>
  <c r="AA277"/>
  <c r="X277"/>
  <c r="V277"/>
  <c r="T277"/>
  <c r="S277"/>
  <c r="AD277" s="1"/>
  <c r="R277"/>
  <c r="O277"/>
  <c r="Z277" s="1"/>
  <c r="K277"/>
  <c r="J277"/>
  <c r="Y277" s="1"/>
  <c r="AD276"/>
  <c r="AC276"/>
  <c r="AB276"/>
  <c r="AA276"/>
  <c r="Z276"/>
  <c r="Y276"/>
  <c r="X276"/>
  <c r="V276"/>
  <c r="K276"/>
  <c r="AC275"/>
  <c r="AB275"/>
  <c r="AA275"/>
  <c r="X275"/>
  <c r="V275"/>
  <c r="T275"/>
  <c r="S275"/>
  <c r="AD275" s="1"/>
  <c r="R275"/>
  <c r="O275"/>
  <c r="Z275" s="1"/>
  <c r="K275"/>
  <c r="J275"/>
  <c r="Y275" s="1"/>
  <c r="AC274"/>
  <c r="AB274"/>
  <c r="AA274"/>
  <c r="X274"/>
  <c r="V274"/>
  <c r="T274"/>
  <c r="S274"/>
  <c r="AD274" s="1"/>
  <c r="R274"/>
  <c r="O274"/>
  <c r="Z274" s="1"/>
  <c r="K274"/>
  <c r="J274"/>
  <c r="Y274" s="1"/>
  <c r="AC273"/>
  <c r="AB273"/>
  <c r="AA273"/>
  <c r="X273"/>
  <c r="V273"/>
  <c r="T273"/>
  <c r="S273"/>
  <c r="AD273" s="1"/>
  <c r="R273"/>
  <c r="O273"/>
  <c r="Z273" s="1"/>
  <c r="K273"/>
  <c r="J273"/>
  <c r="Y273" s="1"/>
  <c r="AC272"/>
  <c r="AB272"/>
  <c r="AA272"/>
  <c r="X272"/>
  <c r="V272"/>
  <c r="T272"/>
  <c r="S272"/>
  <c r="AD272" s="1"/>
  <c r="R272"/>
  <c r="O272"/>
  <c r="Z272" s="1"/>
  <c r="K272"/>
  <c r="J272"/>
  <c r="Y272" s="1"/>
  <c r="AC271"/>
  <c r="AB271"/>
  <c r="AA271"/>
  <c r="X271"/>
  <c r="V271"/>
  <c r="T271"/>
  <c r="S271"/>
  <c r="AD271" s="1"/>
  <c r="R271"/>
  <c r="O271"/>
  <c r="Z271" s="1"/>
  <c r="K271"/>
  <c r="J271"/>
  <c r="Y271" s="1"/>
  <c r="AC270"/>
  <c r="AB270"/>
  <c r="AA270"/>
  <c r="X270"/>
  <c r="V270"/>
  <c r="T270"/>
  <c r="S270"/>
  <c r="AD270" s="1"/>
  <c r="R270"/>
  <c r="O270"/>
  <c r="Z270" s="1"/>
  <c r="K270"/>
  <c r="J270"/>
  <c r="Y270" s="1"/>
  <c r="AC269"/>
  <c r="AB269"/>
  <c r="AA269"/>
  <c r="X269"/>
  <c r="V269"/>
  <c r="T269"/>
  <c r="S269"/>
  <c r="AD269" s="1"/>
  <c r="R269"/>
  <c r="O269"/>
  <c r="Z269" s="1"/>
  <c r="K269"/>
  <c r="J269"/>
  <c r="Y269" s="1"/>
  <c r="AC268"/>
  <c r="AB268"/>
  <c r="AA268"/>
  <c r="X268"/>
  <c r="V268"/>
  <c r="T268"/>
  <c r="S268"/>
  <c r="AD268" s="1"/>
  <c r="R268"/>
  <c r="O268"/>
  <c r="Z268" s="1"/>
  <c r="K268"/>
  <c r="J268"/>
  <c r="Y268" s="1"/>
  <c r="AC267"/>
  <c r="AB267"/>
  <c r="AA267"/>
  <c r="X267"/>
  <c r="V267"/>
  <c r="T267"/>
  <c r="S267"/>
  <c r="AD267" s="1"/>
  <c r="R267"/>
  <c r="O267"/>
  <c r="Z267" s="1"/>
  <c r="K267"/>
  <c r="J267"/>
  <c r="Y267" s="1"/>
  <c r="AC266"/>
  <c r="AB266"/>
  <c r="AA266"/>
  <c r="X266"/>
  <c r="V266"/>
  <c r="T266"/>
  <c r="S266"/>
  <c r="AD266" s="1"/>
  <c r="R266"/>
  <c r="O266"/>
  <c r="Z266" s="1"/>
  <c r="K266"/>
  <c r="J266"/>
  <c r="Y266" s="1"/>
  <c r="AC265"/>
  <c r="AB265"/>
  <c r="AA265"/>
  <c r="X265"/>
  <c r="V265"/>
  <c r="T265"/>
  <c r="S265"/>
  <c r="AD265" s="1"/>
  <c r="R265"/>
  <c r="O265"/>
  <c r="Z265" s="1"/>
  <c r="K265"/>
  <c r="J265"/>
  <c r="Y265" s="1"/>
  <c r="AC264"/>
  <c r="AB264"/>
  <c r="AA264"/>
  <c r="X264"/>
  <c r="V264"/>
  <c r="T264"/>
  <c r="S264"/>
  <c r="AD264" s="1"/>
  <c r="R264"/>
  <c r="O264"/>
  <c r="Z264" s="1"/>
  <c r="K264"/>
  <c r="J264"/>
  <c r="Y264" s="1"/>
  <c r="AC263"/>
  <c r="AB263"/>
  <c r="AA263"/>
  <c r="X263"/>
  <c r="V263"/>
  <c r="T263"/>
  <c r="S263"/>
  <c r="AD263" s="1"/>
  <c r="R263"/>
  <c r="O263"/>
  <c r="Z263" s="1"/>
  <c r="K263"/>
  <c r="J263"/>
  <c r="Y263" s="1"/>
  <c r="AC262"/>
  <c r="AB262"/>
  <c r="AA262"/>
  <c r="X262"/>
  <c r="V262"/>
  <c r="T262"/>
  <c r="S262"/>
  <c r="AD262" s="1"/>
  <c r="R262"/>
  <c r="O262"/>
  <c r="Z262" s="1"/>
  <c r="K262"/>
  <c r="J262"/>
  <c r="Y262" s="1"/>
  <c r="AC261"/>
  <c r="AB261"/>
  <c r="AA261"/>
  <c r="X261"/>
  <c r="V261"/>
  <c r="T261"/>
  <c r="S261"/>
  <c r="AD261" s="1"/>
  <c r="R261"/>
  <c r="O261"/>
  <c r="Z261" s="1"/>
  <c r="K261"/>
  <c r="J261"/>
  <c r="Y261" s="1"/>
  <c r="AC260"/>
  <c r="AB260"/>
  <c r="AA260"/>
  <c r="X260"/>
  <c r="V260"/>
  <c r="T260"/>
  <c r="S260"/>
  <c r="AD260" s="1"/>
  <c r="R260"/>
  <c r="O260"/>
  <c r="Z260" s="1"/>
  <c r="K260"/>
  <c r="J260"/>
  <c r="Y260" s="1"/>
  <c r="AC259"/>
  <c r="AB259"/>
  <c r="AA259"/>
  <c r="X259"/>
  <c r="V259"/>
  <c r="T259"/>
  <c r="S259"/>
  <c r="AD259" s="1"/>
  <c r="R259"/>
  <c r="O259"/>
  <c r="Z259" s="1"/>
  <c r="K259"/>
  <c r="J259"/>
  <c r="Y259" s="1"/>
  <c r="AC258"/>
  <c r="AB258"/>
  <c r="AA258"/>
  <c r="X258"/>
  <c r="V258"/>
  <c r="T258"/>
  <c r="S258"/>
  <c r="AD258" s="1"/>
  <c r="R258"/>
  <c r="O258"/>
  <c r="Z258" s="1"/>
  <c r="K258"/>
  <c r="J258"/>
  <c r="Y258" s="1"/>
  <c r="AC257"/>
  <c r="AB257"/>
  <c r="AA257"/>
  <c r="X257"/>
  <c r="V257"/>
  <c r="T257"/>
  <c r="S257"/>
  <c r="AD257" s="1"/>
  <c r="R257"/>
  <c r="O257"/>
  <c r="Z257" s="1"/>
  <c r="K257"/>
  <c r="J257"/>
  <c r="Y257" s="1"/>
  <c r="AC256"/>
  <c r="AB256"/>
  <c r="AA256"/>
  <c r="X256"/>
  <c r="V256"/>
  <c r="T256"/>
  <c r="S256"/>
  <c r="AD256" s="1"/>
  <c r="R256"/>
  <c r="O256"/>
  <c r="Z256" s="1"/>
  <c r="K256"/>
  <c r="J256"/>
  <c r="Y256" s="1"/>
  <c r="AC255"/>
  <c r="AB255"/>
  <c r="AA255"/>
  <c r="X255"/>
  <c r="V255"/>
  <c r="T255"/>
  <c r="S255"/>
  <c r="AD255" s="1"/>
  <c r="R255"/>
  <c r="O255"/>
  <c r="Z255" s="1"/>
  <c r="K255"/>
  <c r="J255"/>
  <c r="Y255" s="1"/>
  <c r="AC254"/>
  <c r="AB254"/>
  <c r="AA254"/>
  <c r="X254"/>
  <c r="V254"/>
  <c r="T254"/>
  <c r="S254"/>
  <c r="AD254" s="1"/>
  <c r="R254"/>
  <c r="O254"/>
  <c r="Z254" s="1"/>
  <c r="K254"/>
  <c r="J254"/>
  <c r="Y254" s="1"/>
  <c r="AC253"/>
  <c r="AB253"/>
  <c r="AA253"/>
  <c r="X253"/>
  <c r="V253"/>
  <c r="T253"/>
  <c r="S253"/>
  <c r="AD253" s="1"/>
  <c r="R253"/>
  <c r="O253"/>
  <c r="Z253" s="1"/>
  <c r="K253"/>
  <c r="J253"/>
  <c r="Y253" s="1"/>
  <c r="AC252"/>
  <c r="AB252"/>
  <c r="AA252"/>
  <c r="X252"/>
  <c r="V252"/>
  <c r="T252"/>
  <c r="S252"/>
  <c r="AD252" s="1"/>
  <c r="R252"/>
  <c r="O252"/>
  <c r="Z252" s="1"/>
  <c r="K252"/>
  <c r="J252"/>
  <c r="Y252" s="1"/>
  <c r="AC251"/>
  <c r="AB251"/>
  <c r="AA251"/>
  <c r="X251"/>
  <c r="V251"/>
  <c r="T251"/>
  <c r="S251"/>
  <c r="AD251" s="1"/>
  <c r="R251"/>
  <c r="O251"/>
  <c r="Z251" s="1"/>
  <c r="K251"/>
  <c r="J251"/>
  <c r="Y251" s="1"/>
  <c r="AC250"/>
  <c r="AB250"/>
  <c r="AA250"/>
  <c r="X250"/>
  <c r="V250"/>
  <c r="T250"/>
  <c r="S250"/>
  <c r="AD250" s="1"/>
  <c r="R250"/>
  <c r="O250"/>
  <c r="Z250" s="1"/>
  <c r="K250"/>
  <c r="J250"/>
  <c r="Y250" s="1"/>
  <c r="AC249"/>
  <c r="AB249"/>
  <c r="AA249"/>
  <c r="X249"/>
  <c r="V249"/>
  <c r="T249"/>
  <c r="S249"/>
  <c r="AD249" s="1"/>
  <c r="R249"/>
  <c r="O249"/>
  <c r="Z249" s="1"/>
  <c r="K249"/>
  <c r="J249"/>
  <c r="Y249" s="1"/>
  <c r="AC248"/>
  <c r="AB248"/>
  <c r="AA248"/>
  <c r="X248"/>
  <c r="V248"/>
  <c r="T248"/>
  <c r="S248"/>
  <c r="AD248" s="1"/>
  <c r="R248"/>
  <c r="O248"/>
  <c r="Z248" s="1"/>
  <c r="K248"/>
  <c r="J248"/>
  <c r="Y248" s="1"/>
  <c r="AC247"/>
  <c r="AB247"/>
  <c r="AA247"/>
  <c r="X247"/>
  <c r="V247"/>
  <c r="T247"/>
  <c r="S247"/>
  <c r="AD247" s="1"/>
  <c r="R247"/>
  <c r="O247"/>
  <c r="Z247" s="1"/>
  <c r="K247"/>
  <c r="J247"/>
  <c r="Y247" s="1"/>
  <c r="AC246"/>
  <c r="AB246"/>
  <c r="AA246"/>
  <c r="X246"/>
  <c r="V246"/>
  <c r="T246"/>
  <c r="S246"/>
  <c r="AD246" s="1"/>
  <c r="R246"/>
  <c r="O246"/>
  <c r="Z246" s="1"/>
  <c r="K246"/>
  <c r="J246"/>
  <c r="Y246" s="1"/>
  <c r="AC245"/>
  <c r="AB245"/>
  <c r="AA245"/>
  <c r="X245"/>
  <c r="V245"/>
  <c r="T245"/>
  <c r="S245"/>
  <c r="AD245" s="1"/>
  <c r="R245"/>
  <c r="O245"/>
  <c r="Z245" s="1"/>
  <c r="K245"/>
  <c r="J245"/>
  <c r="Y245" s="1"/>
  <c r="AC244"/>
  <c r="AB244"/>
  <c r="AA244"/>
  <c r="X244"/>
  <c r="V244"/>
  <c r="T244"/>
  <c r="S244"/>
  <c r="AD244" s="1"/>
  <c r="R244"/>
  <c r="O244"/>
  <c r="Z244" s="1"/>
  <c r="K244"/>
  <c r="J244"/>
  <c r="Y244" s="1"/>
  <c r="AC243"/>
  <c r="AB243"/>
  <c r="AA243"/>
  <c r="X243"/>
  <c r="V243"/>
  <c r="T243"/>
  <c r="S243"/>
  <c r="AD243" s="1"/>
  <c r="R243"/>
  <c r="O243"/>
  <c r="Z243" s="1"/>
  <c r="K243"/>
  <c r="J243"/>
  <c r="Y243" s="1"/>
  <c r="AC242"/>
  <c r="AB242"/>
  <c r="AA242"/>
  <c r="X242"/>
  <c r="V242"/>
  <c r="T242"/>
  <c r="S242"/>
  <c r="AD242" s="1"/>
  <c r="R242"/>
  <c r="O242"/>
  <c r="Z242" s="1"/>
  <c r="K242"/>
  <c r="J242"/>
  <c r="Y242" s="1"/>
  <c r="AC241"/>
  <c r="AB241"/>
  <c r="AA241"/>
  <c r="X241"/>
  <c r="V241"/>
  <c r="T241"/>
  <c r="S241"/>
  <c r="AD241" s="1"/>
  <c r="R241"/>
  <c r="O241"/>
  <c r="Z241" s="1"/>
  <c r="K241"/>
  <c r="J241"/>
  <c r="Y241" s="1"/>
  <c r="AC240"/>
  <c r="AB240"/>
  <c r="AA240"/>
  <c r="X240"/>
  <c r="V240"/>
  <c r="T240"/>
  <c r="S240"/>
  <c r="AD240" s="1"/>
  <c r="R240"/>
  <c r="O240"/>
  <c r="Z240" s="1"/>
  <c r="K240"/>
  <c r="J240"/>
  <c r="Y240" s="1"/>
  <c r="AC239"/>
  <c r="AB239"/>
  <c r="AA239"/>
  <c r="X239"/>
  <c r="V239"/>
  <c r="T239"/>
  <c r="S239"/>
  <c r="AD239" s="1"/>
  <c r="R239"/>
  <c r="O239"/>
  <c r="Z239" s="1"/>
  <c r="K239"/>
  <c r="J239"/>
  <c r="Y239" s="1"/>
  <c r="AC238"/>
  <c r="AB238"/>
  <c r="AA238"/>
  <c r="X238"/>
  <c r="V238"/>
  <c r="T238"/>
  <c r="S238"/>
  <c r="AD238" s="1"/>
  <c r="R238"/>
  <c r="O238"/>
  <c r="Z238" s="1"/>
  <c r="K238"/>
  <c r="J238"/>
  <c r="Y238" s="1"/>
  <c r="AC237"/>
  <c r="AB237"/>
  <c r="AA237"/>
  <c r="X237"/>
  <c r="V237"/>
  <c r="T237"/>
  <c r="S237"/>
  <c r="AD237" s="1"/>
  <c r="R237"/>
  <c r="O237"/>
  <c r="Z237" s="1"/>
  <c r="K237"/>
  <c r="J237"/>
  <c r="Y237" s="1"/>
  <c r="AC236"/>
  <c r="AB236"/>
  <c r="AA236"/>
  <c r="X236"/>
  <c r="V236"/>
  <c r="T236"/>
  <c r="S236"/>
  <c r="AD236" s="1"/>
  <c r="R236"/>
  <c r="O236"/>
  <c r="Z236" s="1"/>
  <c r="K236"/>
  <c r="J236"/>
  <c r="Y236" s="1"/>
  <c r="AC235"/>
  <c r="AB235"/>
  <c r="AA235"/>
  <c r="X235"/>
  <c r="V235"/>
  <c r="T235"/>
  <c r="S235"/>
  <c r="AD235" s="1"/>
  <c r="R235"/>
  <c r="O235"/>
  <c r="Z235" s="1"/>
  <c r="K235"/>
  <c r="J235"/>
  <c r="Y235" s="1"/>
  <c r="AC234"/>
  <c r="AB234"/>
  <c r="AA234"/>
  <c r="X234"/>
  <c r="V234"/>
  <c r="T234"/>
  <c r="S234"/>
  <c r="AD234" s="1"/>
  <c r="R234"/>
  <c r="O234"/>
  <c r="Z234" s="1"/>
  <c r="K234"/>
  <c r="J234"/>
  <c r="Y234" s="1"/>
  <c r="AC233"/>
  <c r="AB233"/>
  <c r="AA233"/>
  <c r="X233"/>
  <c r="V233"/>
  <c r="T233"/>
  <c r="S233"/>
  <c r="AD233" s="1"/>
  <c r="R233"/>
  <c r="O233"/>
  <c r="Z233" s="1"/>
  <c r="K233"/>
  <c r="J233"/>
  <c r="Y233" s="1"/>
  <c r="AC232"/>
  <c r="AB232"/>
  <c r="AA232"/>
  <c r="X232"/>
  <c r="V232"/>
  <c r="T232"/>
  <c r="S232"/>
  <c r="AD232" s="1"/>
  <c r="R232"/>
  <c r="O232"/>
  <c r="Z232" s="1"/>
  <c r="K232"/>
  <c r="J232"/>
  <c r="Y232" s="1"/>
  <c r="AC231"/>
  <c r="AB231"/>
  <c r="AA231"/>
  <c r="X231"/>
  <c r="V231"/>
  <c r="T231"/>
  <c r="S231"/>
  <c r="AD231" s="1"/>
  <c r="R231"/>
  <c r="O231"/>
  <c r="Z231" s="1"/>
  <c r="K231"/>
  <c r="J231"/>
  <c r="Y231" s="1"/>
  <c r="AC230"/>
  <c r="AB230"/>
  <c r="AA230"/>
  <c r="X230"/>
  <c r="V230"/>
  <c r="T230"/>
  <c r="S230"/>
  <c r="AD230" s="1"/>
  <c r="R230"/>
  <c r="O230"/>
  <c r="Z230" s="1"/>
  <c r="K230"/>
  <c r="J230"/>
  <c r="Y230" s="1"/>
  <c r="AC229"/>
  <c r="AB229"/>
  <c r="AA229"/>
  <c r="X229"/>
  <c r="V229"/>
  <c r="T229"/>
  <c r="S229"/>
  <c r="AD229" s="1"/>
  <c r="R229"/>
  <c r="O229"/>
  <c r="Z229" s="1"/>
  <c r="K229"/>
  <c r="J229"/>
  <c r="Y229" s="1"/>
  <c r="AC228"/>
  <c r="AB228"/>
  <c r="AA228"/>
  <c r="X228"/>
  <c r="V228"/>
  <c r="T228"/>
  <c r="S228"/>
  <c r="AD228" s="1"/>
  <c r="R228"/>
  <c r="O228"/>
  <c r="Z228" s="1"/>
  <c r="K228"/>
  <c r="J228"/>
  <c r="Y228" s="1"/>
  <c r="AC227"/>
  <c r="AB227"/>
  <c r="AA227"/>
  <c r="X227"/>
  <c r="V227"/>
  <c r="T227"/>
  <c r="S227"/>
  <c r="AD227" s="1"/>
  <c r="R227"/>
  <c r="O227"/>
  <c r="Z227" s="1"/>
  <c r="K227"/>
  <c r="J227"/>
  <c r="Y227" s="1"/>
  <c r="AC226"/>
  <c r="AB226"/>
  <c r="AA226"/>
  <c r="X226"/>
  <c r="V226"/>
  <c r="T226"/>
  <c r="S226"/>
  <c r="AD226" s="1"/>
  <c r="R226"/>
  <c r="O226"/>
  <c r="Z226" s="1"/>
  <c r="K226"/>
  <c r="J226"/>
  <c r="Y226" s="1"/>
  <c r="AC225"/>
  <c r="AB225"/>
  <c r="AA225"/>
  <c r="X225"/>
  <c r="V225"/>
  <c r="T225"/>
  <c r="S225"/>
  <c r="AD225" s="1"/>
  <c r="R225"/>
  <c r="O225"/>
  <c r="Z225" s="1"/>
  <c r="K225"/>
  <c r="J225"/>
  <c r="Y225" s="1"/>
  <c r="AC224"/>
  <c r="AB224"/>
  <c r="AA224"/>
  <c r="X224"/>
  <c r="V224"/>
  <c r="T224"/>
  <c r="S224"/>
  <c r="AD224" s="1"/>
  <c r="R224"/>
  <c r="O224"/>
  <c r="Z224" s="1"/>
  <c r="K224"/>
  <c r="J224"/>
  <c r="Y224" s="1"/>
  <c r="AC223"/>
  <c r="AB223"/>
  <c r="AA223"/>
  <c r="X223"/>
  <c r="V223"/>
  <c r="T223"/>
  <c r="S223"/>
  <c r="AD223" s="1"/>
  <c r="R223"/>
  <c r="O223"/>
  <c r="Z223" s="1"/>
  <c r="K223"/>
  <c r="J223"/>
  <c r="Y223" s="1"/>
  <c r="AC222"/>
  <c r="AB222"/>
  <c r="AA222"/>
  <c r="X222"/>
  <c r="V222"/>
  <c r="T222"/>
  <c r="S222"/>
  <c r="AD222" s="1"/>
  <c r="R222"/>
  <c r="O222"/>
  <c r="Z222" s="1"/>
  <c r="K222"/>
  <c r="J222"/>
  <c r="Y222" s="1"/>
  <c r="AC221"/>
  <c r="AB221"/>
  <c r="AA221"/>
  <c r="X221"/>
  <c r="V221"/>
  <c r="T221"/>
  <c r="S221"/>
  <c r="AD221" s="1"/>
  <c r="R221"/>
  <c r="O221"/>
  <c r="Z221" s="1"/>
  <c r="K221"/>
  <c r="J221"/>
  <c r="Y221" s="1"/>
  <c r="AC220"/>
  <c r="AB220"/>
  <c r="AA220"/>
  <c r="X220"/>
  <c r="V220"/>
  <c r="T220"/>
  <c r="S220"/>
  <c r="AD220" s="1"/>
  <c r="R220"/>
  <c r="O220"/>
  <c r="Z220" s="1"/>
  <c r="K220"/>
  <c r="J220"/>
  <c r="Y220" s="1"/>
  <c r="AC219"/>
  <c r="AB219"/>
  <c r="AA219"/>
  <c r="X219"/>
  <c r="V219"/>
  <c r="T219"/>
  <c r="S219"/>
  <c r="AD219" s="1"/>
  <c r="R219"/>
  <c r="O219"/>
  <c r="Z219" s="1"/>
  <c r="K219"/>
  <c r="J219"/>
  <c r="Y219" s="1"/>
  <c r="AC218"/>
  <c r="AB218"/>
  <c r="AA218"/>
  <c r="X218"/>
  <c r="V218"/>
  <c r="T218"/>
  <c r="S218"/>
  <c r="AD218" s="1"/>
  <c r="R218"/>
  <c r="O218"/>
  <c r="Z218" s="1"/>
  <c r="K218"/>
  <c r="J218"/>
  <c r="Y218" s="1"/>
  <c r="AC217"/>
  <c r="AB217"/>
  <c r="AA217"/>
  <c r="X217"/>
  <c r="V217"/>
  <c r="T217"/>
  <c r="S217"/>
  <c r="AD217" s="1"/>
  <c r="R217"/>
  <c r="O217"/>
  <c r="Z217" s="1"/>
  <c r="K217"/>
  <c r="J217"/>
  <c r="Y217" s="1"/>
  <c r="AC216"/>
  <c r="AB216"/>
  <c r="AA216"/>
  <c r="X216"/>
  <c r="V216"/>
  <c r="T216"/>
  <c r="S216"/>
  <c r="AD216" s="1"/>
  <c r="R216"/>
  <c r="O216"/>
  <c r="Z216" s="1"/>
  <c r="K216"/>
  <c r="J216"/>
  <c r="Y216" s="1"/>
  <c r="AC215"/>
  <c r="AB215"/>
  <c r="AA215"/>
  <c r="X215"/>
  <c r="V215"/>
  <c r="T215"/>
  <c r="S215"/>
  <c r="AD215" s="1"/>
  <c r="R215"/>
  <c r="O215"/>
  <c r="Z215" s="1"/>
  <c r="K215"/>
  <c r="J215"/>
  <c r="Y215" s="1"/>
  <c r="AC214"/>
  <c r="AB214"/>
  <c r="AA214"/>
  <c r="X214"/>
  <c r="V214"/>
  <c r="T214"/>
  <c r="S214"/>
  <c r="AD214" s="1"/>
  <c r="R214"/>
  <c r="O214"/>
  <c r="Z214" s="1"/>
  <c r="K214"/>
  <c r="J214"/>
  <c r="Y214" s="1"/>
  <c r="AC213"/>
  <c r="AB213"/>
  <c r="AA213"/>
  <c r="X213"/>
  <c r="V213"/>
  <c r="T213"/>
  <c r="S213"/>
  <c r="AD213" s="1"/>
  <c r="R213"/>
  <c r="O213"/>
  <c r="Z213" s="1"/>
  <c r="K213"/>
  <c r="J213"/>
  <c r="Y213" s="1"/>
  <c r="AC212"/>
  <c r="AB212"/>
  <c r="AA212"/>
  <c r="X212"/>
  <c r="V212"/>
  <c r="T212"/>
  <c r="S212"/>
  <c r="AD212" s="1"/>
  <c r="R212"/>
  <c r="O212"/>
  <c r="Z212" s="1"/>
  <c r="K212"/>
  <c r="J212"/>
  <c r="Y212" s="1"/>
  <c r="AC211"/>
  <c r="AB211"/>
  <c r="AA211"/>
  <c r="X211"/>
  <c r="V211"/>
  <c r="T211"/>
  <c r="S211"/>
  <c r="AD211" s="1"/>
  <c r="R211"/>
  <c r="O211"/>
  <c r="Z211" s="1"/>
  <c r="K211"/>
  <c r="J211"/>
  <c r="Y211" s="1"/>
  <c r="AC210"/>
  <c r="AB210"/>
  <c r="AA210"/>
  <c r="X210"/>
  <c r="V210"/>
  <c r="T210"/>
  <c r="S210"/>
  <c r="AD210" s="1"/>
  <c r="R210"/>
  <c r="O210"/>
  <c r="Z210" s="1"/>
  <c r="K210"/>
  <c r="J210"/>
  <c r="Y210" s="1"/>
  <c r="AC209"/>
  <c r="AB209"/>
  <c r="AA209"/>
  <c r="X209"/>
  <c r="V209"/>
  <c r="T209"/>
  <c r="S209"/>
  <c r="AD209" s="1"/>
  <c r="R209"/>
  <c r="O209"/>
  <c r="Z209" s="1"/>
  <c r="K209"/>
  <c r="J209"/>
  <c r="Y209" s="1"/>
  <c r="AC208"/>
  <c r="AB208"/>
  <c r="AA208"/>
  <c r="X208"/>
  <c r="V208"/>
  <c r="T208"/>
  <c r="S208"/>
  <c r="AD208" s="1"/>
  <c r="R208"/>
  <c r="O208"/>
  <c r="Z208" s="1"/>
  <c r="K208"/>
  <c r="J208"/>
  <c r="Y208" s="1"/>
  <c r="AC207"/>
  <c r="AB207"/>
  <c r="AA207"/>
  <c r="X207"/>
  <c r="V207"/>
  <c r="T207"/>
  <c r="S207"/>
  <c r="AD207" s="1"/>
  <c r="R207"/>
  <c r="O207"/>
  <c r="Z207" s="1"/>
  <c r="K207"/>
  <c r="J207"/>
  <c r="Y207" s="1"/>
  <c r="AC206"/>
  <c r="AB206"/>
  <c r="AA206"/>
  <c r="X206"/>
  <c r="V206"/>
  <c r="T206"/>
  <c r="S206"/>
  <c r="AD206" s="1"/>
  <c r="R206"/>
  <c r="O206"/>
  <c r="Z206" s="1"/>
  <c r="K206"/>
  <c r="J206"/>
  <c r="Y206" s="1"/>
  <c r="AC205"/>
  <c r="AB205"/>
  <c r="AA205"/>
  <c r="X205"/>
  <c r="V205"/>
  <c r="T205"/>
  <c r="S205"/>
  <c r="AD205" s="1"/>
  <c r="R205"/>
  <c r="O205"/>
  <c r="Z205" s="1"/>
  <c r="K205"/>
  <c r="J205"/>
  <c r="Y205" s="1"/>
  <c r="AC204"/>
  <c r="AB204"/>
  <c r="AA204"/>
  <c r="X204"/>
  <c r="V204"/>
  <c r="T204"/>
  <c r="S204"/>
  <c r="AD204" s="1"/>
  <c r="R204"/>
  <c r="O204"/>
  <c r="Z204" s="1"/>
  <c r="K204"/>
  <c r="J204"/>
  <c r="Y204" s="1"/>
  <c r="AC203"/>
  <c r="AB203"/>
  <c r="AA203"/>
  <c r="X203"/>
  <c r="V203"/>
  <c r="T203"/>
  <c r="S203"/>
  <c r="AD203" s="1"/>
  <c r="R203"/>
  <c r="O203"/>
  <c r="Z203" s="1"/>
  <c r="K203"/>
  <c r="J203"/>
  <c r="Y203" s="1"/>
  <c r="AC202"/>
  <c r="AB202"/>
  <c r="AA202"/>
  <c r="X202"/>
  <c r="V202"/>
  <c r="T202"/>
  <c r="S202"/>
  <c r="AD202" s="1"/>
  <c r="R202"/>
  <c r="O202"/>
  <c r="Z202" s="1"/>
  <c r="K202"/>
  <c r="J202"/>
  <c r="Y202" s="1"/>
  <c r="AC201"/>
  <c r="AB201"/>
  <c r="AA201"/>
  <c r="X201"/>
  <c r="V201"/>
  <c r="T201"/>
  <c r="S201"/>
  <c r="AD201" s="1"/>
  <c r="R201"/>
  <c r="O201"/>
  <c r="Z201" s="1"/>
  <c r="K201"/>
  <c r="J201"/>
  <c r="Y201" s="1"/>
  <c r="AC200"/>
  <c r="AB200"/>
  <c r="AA200"/>
  <c r="X200"/>
  <c r="V200"/>
  <c r="T200"/>
  <c r="S200"/>
  <c r="AD200" s="1"/>
  <c r="R200"/>
  <c r="O200"/>
  <c r="Z200" s="1"/>
  <c r="K200"/>
  <c r="J200"/>
  <c r="Y200" s="1"/>
  <c r="AC199"/>
  <c r="AB199"/>
  <c r="AA199"/>
  <c r="X199"/>
  <c r="V199"/>
  <c r="T199"/>
  <c r="S199"/>
  <c r="AD199" s="1"/>
  <c r="R199"/>
  <c r="O199"/>
  <c r="Z199" s="1"/>
  <c r="K199"/>
  <c r="J199"/>
  <c r="Y199" s="1"/>
  <c r="AC198"/>
  <c r="AB198"/>
  <c r="AA198"/>
  <c r="X198"/>
  <c r="V198"/>
  <c r="T198"/>
  <c r="S198"/>
  <c r="AD198" s="1"/>
  <c r="R198"/>
  <c r="O198"/>
  <c r="Z198" s="1"/>
  <c r="K198"/>
  <c r="J198"/>
  <c r="Y198" s="1"/>
  <c r="AC197"/>
  <c r="AB197"/>
  <c r="AA197"/>
  <c r="X197"/>
  <c r="V197"/>
  <c r="T197"/>
  <c r="S197"/>
  <c r="AD197" s="1"/>
  <c r="R197"/>
  <c r="O197"/>
  <c r="Z197" s="1"/>
  <c r="K197"/>
  <c r="J197"/>
  <c r="Y197" s="1"/>
  <c r="AC196"/>
  <c r="AB196"/>
  <c r="AA196"/>
  <c r="X196"/>
  <c r="V196"/>
  <c r="T196"/>
  <c r="S196"/>
  <c r="AD196" s="1"/>
  <c r="R196"/>
  <c r="O196"/>
  <c r="Z196" s="1"/>
  <c r="K196"/>
  <c r="J196"/>
  <c r="Y196" s="1"/>
  <c r="AC195"/>
  <c r="AB195"/>
  <c r="AA195"/>
  <c r="X195"/>
  <c r="V195"/>
  <c r="T195"/>
  <c r="S195"/>
  <c r="AD195" s="1"/>
  <c r="R195"/>
  <c r="O195"/>
  <c r="Z195" s="1"/>
  <c r="K195"/>
  <c r="J195"/>
  <c r="Y195" s="1"/>
  <c r="AC194"/>
  <c r="AB194"/>
  <c r="AA194"/>
  <c r="X194"/>
  <c r="V194"/>
  <c r="T194"/>
  <c r="S194"/>
  <c r="AD194" s="1"/>
  <c r="R194"/>
  <c r="O194"/>
  <c r="Z194" s="1"/>
  <c r="K194"/>
  <c r="J194"/>
  <c r="Y194" s="1"/>
  <c r="AC193"/>
  <c r="AB193"/>
  <c r="AA193"/>
  <c r="X193"/>
  <c r="V193"/>
  <c r="T193"/>
  <c r="S193"/>
  <c r="AD193" s="1"/>
  <c r="R193"/>
  <c r="O193"/>
  <c r="Z193" s="1"/>
  <c r="K193"/>
  <c r="J193"/>
  <c r="Y193" s="1"/>
  <c r="AC192"/>
  <c r="AB192"/>
  <c r="AA192"/>
  <c r="X192"/>
  <c r="V192"/>
  <c r="T192"/>
  <c r="S192"/>
  <c r="AD192" s="1"/>
  <c r="R192"/>
  <c r="O192"/>
  <c r="Z192" s="1"/>
  <c r="K192"/>
  <c r="J192"/>
  <c r="Y192" s="1"/>
  <c r="AC191"/>
  <c r="AB191"/>
  <c r="AA191"/>
  <c r="X191"/>
  <c r="V191"/>
  <c r="T191"/>
  <c r="S191"/>
  <c r="AD191" s="1"/>
  <c r="R191"/>
  <c r="O191"/>
  <c r="Z191" s="1"/>
  <c r="K191"/>
  <c r="J191"/>
  <c r="Y191" s="1"/>
  <c r="AC190"/>
  <c r="AB190"/>
  <c r="AA190"/>
  <c r="X190"/>
  <c r="V190"/>
  <c r="T190"/>
  <c r="S190"/>
  <c r="AD190" s="1"/>
  <c r="R190"/>
  <c r="O190"/>
  <c r="Z190" s="1"/>
  <c r="K190"/>
  <c r="J190"/>
  <c r="Y190" s="1"/>
  <c r="AC189"/>
  <c r="AB189"/>
  <c r="AA189"/>
  <c r="X189"/>
  <c r="V189"/>
  <c r="T189"/>
  <c r="S189"/>
  <c r="AD189" s="1"/>
  <c r="R189"/>
  <c r="O189"/>
  <c r="Z189" s="1"/>
  <c r="K189"/>
  <c r="J189"/>
  <c r="Y189" s="1"/>
  <c r="AC188"/>
  <c r="AB188"/>
  <c r="AA188"/>
  <c r="X188"/>
  <c r="V188"/>
  <c r="T188"/>
  <c r="S188"/>
  <c r="AD188" s="1"/>
  <c r="R188"/>
  <c r="O188"/>
  <c r="Z188" s="1"/>
  <c r="K188"/>
  <c r="J188"/>
  <c r="Y188" s="1"/>
  <c r="AC187"/>
  <c r="AB187"/>
  <c r="AA187"/>
  <c r="X187"/>
  <c r="V187"/>
  <c r="T187"/>
  <c r="S187"/>
  <c r="AD187" s="1"/>
  <c r="R187"/>
  <c r="O187"/>
  <c r="Z187" s="1"/>
  <c r="K187"/>
  <c r="J187"/>
  <c r="Y187" s="1"/>
  <c r="AC186"/>
  <c r="AB186"/>
  <c r="AA186"/>
  <c r="X186"/>
  <c r="V186"/>
  <c r="T186"/>
  <c r="S186"/>
  <c r="AD186" s="1"/>
  <c r="R186"/>
  <c r="O186"/>
  <c r="Z186" s="1"/>
  <c r="K186"/>
  <c r="J186"/>
  <c r="Y186" s="1"/>
  <c r="AC185"/>
  <c r="AB185"/>
  <c r="AA185"/>
  <c r="X185"/>
  <c r="V185"/>
  <c r="T185"/>
  <c r="S185"/>
  <c r="AD185" s="1"/>
  <c r="R185"/>
  <c r="O185"/>
  <c r="Z185" s="1"/>
  <c r="K185"/>
  <c r="J185"/>
  <c r="Y185" s="1"/>
  <c r="AD184"/>
  <c r="AC184"/>
  <c r="AB184"/>
  <c r="AA184"/>
  <c r="X184"/>
  <c r="V184"/>
  <c r="T184"/>
  <c r="S184"/>
  <c r="R184"/>
  <c r="O184"/>
  <c r="Z184" s="1"/>
  <c r="K184"/>
  <c r="J184"/>
  <c r="Y184" s="1"/>
  <c r="AC183"/>
  <c r="AB183"/>
  <c r="AA183"/>
  <c r="X183"/>
  <c r="V183"/>
  <c r="T183"/>
  <c r="S183"/>
  <c r="AD183" s="1"/>
  <c r="R183"/>
  <c r="O183"/>
  <c r="Z183" s="1"/>
  <c r="K183"/>
  <c r="J183"/>
  <c r="Y183" s="1"/>
  <c r="AC182"/>
  <c r="AB182"/>
  <c r="AA182"/>
  <c r="X182"/>
  <c r="V182"/>
  <c r="T182"/>
  <c r="S182"/>
  <c r="AD182" s="1"/>
  <c r="R182"/>
  <c r="O182"/>
  <c r="Z182" s="1"/>
  <c r="K182"/>
  <c r="J182"/>
  <c r="Y182" s="1"/>
  <c r="AC181"/>
  <c r="AB181"/>
  <c r="AA181"/>
  <c r="X181"/>
  <c r="V181"/>
  <c r="T181"/>
  <c r="S181"/>
  <c r="AD181" s="1"/>
  <c r="R181"/>
  <c r="O181"/>
  <c r="Z181" s="1"/>
  <c r="K181"/>
  <c r="J181"/>
  <c r="Y181" s="1"/>
  <c r="AD180"/>
  <c r="AC180"/>
  <c r="AB180"/>
  <c r="AA180"/>
  <c r="X180"/>
  <c r="V180"/>
  <c r="T180"/>
  <c r="S180"/>
  <c r="R180"/>
  <c r="O180"/>
  <c r="Z180" s="1"/>
  <c r="K180"/>
  <c r="J180"/>
  <c r="Y180" s="1"/>
  <c r="AC179"/>
  <c r="AB179"/>
  <c r="AA179"/>
  <c r="X179"/>
  <c r="V179"/>
  <c r="T179"/>
  <c r="S179"/>
  <c r="AD179" s="1"/>
  <c r="R179"/>
  <c r="O179"/>
  <c r="Z179" s="1"/>
  <c r="K179"/>
  <c r="J179"/>
  <c r="Y179" s="1"/>
  <c r="AC178"/>
  <c r="AB178"/>
  <c r="AA178"/>
  <c r="X178"/>
  <c r="V178"/>
  <c r="T178"/>
  <c r="S178"/>
  <c r="AD178" s="1"/>
  <c r="R178"/>
  <c r="O178"/>
  <c r="Z178" s="1"/>
  <c r="K178"/>
  <c r="J178"/>
  <c r="Y178" s="1"/>
  <c r="AC177"/>
  <c r="AB177"/>
  <c r="AA177"/>
  <c r="X177"/>
  <c r="V177"/>
  <c r="T177"/>
  <c r="S177"/>
  <c r="AD177" s="1"/>
  <c r="R177"/>
  <c r="O177"/>
  <c r="Z177" s="1"/>
  <c r="K177"/>
  <c r="J177"/>
  <c r="Y177" s="1"/>
  <c r="AC176"/>
  <c r="AB176"/>
  <c r="AA176"/>
  <c r="X176"/>
  <c r="V176"/>
  <c r="T176"/>
  <c r="S176"/>
  <c r="AD176" s="1"/>
  <c r="R176"/>
  <c r="O176"/>
  <c r="Z176" s="1"/>
  <c r="K176"/>
  <c r="J176"/>
  <c r="Y176" s="1"/>
  <c r="AC175"/>
  <c r="AB175"/>
  <c r="AA175"/>
  <c r="X175"/>
  <c r="V175"/>
  <c r="T175"/>
  <c r="S175"/>
  <c r="AD175" s="1"/>
  <c r="R175"/>
  <c r="O175"/>
  <c r="Z175" s="1"/>
  <c r="K175"/>
  <c r="J175"/>
  <c r="Y175" s="1"/>
  <c r="AD174"/>
  <c r="AC174"/>
  <c r="AB174"/>
  <c r="AA174"/>
  <c r="X174"/>
  <c r="V174"/>
  <c r="T174"/>
  <c r="S174"/>
  <c r="R174"/>
  <c r="O174"/>
  <c r="Z174" s="1"/>
  <c r="K174"/>
  <c r="J174"/>
  <c r="Y174" s="1"/>
  <c r="AC173"/>
  <c r="AB173"/>
  <c r="AA173"/>
  <c r="X173"/>
  <c r="V173"/>
  <c r="T173"/>
  <c r="S173"/>
  <c r="AD173" s="1"/>
  <c r="R173"/>
  <c r="O173"/>
  <c r="Z173" s="1"/>
  <c r="K173"/>
  <c r="J173"/>
  <c r="Y173" s="1"/>
  <c r="AC172"/>
  <c r="AB172"/>
  <c r="AA172"/>
  <c r="X172"/>
  <c r="V172"/>
  <c r="T172"/>
  <c r="S172"/>
  <c r="AD172" s="1"/>
  <c r="R172"/>
  <c r="O172"/>
  <c r="Z172" s="1"/>
  <c r="K172"/>
  <c r="J172"/>
  <c r="Y172" s="1"/>
  <c r="AC171"/>
  <c r="AB171"/>
  <c r="AA171"/>
  <c r="X171"/>
  <c r="V171"/>
  <c r="T171"/>
  <c r="S171"/>
  <c r="AD171" s="1"/>
  <c r="R171"/>
  <c r="O171"/>
  <c r="Z171" s="1"/>
  <c r="K171"/>
  <c r="J171"/>
  <c r="Y171" s="1"/>
  <c r="AD170"/>
  <c r="AC170"/>
  <c r="AB170"/>
  <c r="AA170"/>
  <c r="X170"/>
  <c r="V170"/>
  <c r="T170"/>
  <c r="S170"/>
  <c r="R170"/>
  <c r="O170"/>
  <c r="Z170" s="1"/>
  <c r="K170"/>
  <c r="J170"/>
  <c r="Y170" s="1"/>
  <c r="AC169"/>
  <c r="AB169"/>
  <c r="AA169"/>
  <c r="X169"/>
  <c r="V169"/>
  <c r="T169"/>
  <c r="S169"/>
  <c r="AD169" s="1"/>
  <c r="R169"/>
  <c r="O169"/>
  <c r="Z169" s="1"/>
  <c r="K169"/>
  <c r="J169"/>
  <c r="Y169" s="1"/>
  <c r="AC168"/>
  <c r="AB168"/>
  <c r="AA168"/>
  <c r="X168"/>
  <c r="V168"/>
  <c r="T168"/>
  <c r="S168"/>
  <c r="AD168" s="1"/>
  <c r="R168"/>
  <c r="O168"/>
  <c r="Z168" s="1"/>
  <c r="K168"/>
  <c r="J168"/>
  <c r="Y168" s="1"/>
  <c r="AC167"/>
  <c r="AB167"/>
  <c r="AA167"/>
  <c r="X167"/>
  <c r="V167"/>
  <c r="T167"/>
  <c r="S167"/>
  <c r="AD167" s="1"/>
  <c r="R167"/>
  <c r="O167"/>
  <c r="Z167" s="1"/>
  <c r="K167"/>
  <c r="J167"/>
  <c r="Y167" s="1"/>
  <c r="AD166"/>
  <c r="AC166"/>
  <c r="AB166"/>
  <c r="AA166"/>
  <c r="X166"/>
  <c r="V166"/>
  <c r="T166"/>
  <c r="S166"/>
  <c r="R166"/>
  <c r="O166"/>
  <c r="Z166" s="1"/>
  <c r="K166"/>
  <c r="J166"/>
  <c r="Y166" s="1"/>
  <c r="AC165"/>
  <c r="AB165"/>
  <c r="AA165"/>
  <c r="X165"/>
  <c r="V165"/>
  <c r="T165"/>
  <c r="S165"/>
  <c r="AD165" s="1"/>
  <c r="R165"/>
  <c r="O165"/>
  <c r="Z165" s="1"/>
  <c r="K165"/>
  <c r="J165"/>
  <c r="Y165" s="1"/>
  <c r="AC164"/>
  <c r="AB164"/>
  <c r="AA164"/>
  <c r="X164"/>
  <c r="V164"/>
  <c r="T164"/>
  <c r="S164"/>
  <c r="AD164" s="1"/>
  <c r="R164"/>
  <c r="O164"/>
  <c r="Z164" s="1"/>
  <c r="K164"/>
  <c r="J164"/>
  <c r="Y164" s="1"/>
  <c r="AC163"/>
  <c r="AB163"/>
  <c r="AA163"/>
  <c r="X163"/>
  <c r="V163"/>
  <c r="T163"/>
  <c r="S163"/>
  <c r="AD163" s="1"/>
  <c r="R163"/>
  <c r="O163"/>
  <c r="Z163" s="1"/>
  <c r="K163"/>
  <c r="J163"/>
  <c r="Y163" s="1"/>
  <c r="AD162"/>
  <c r="AC162"/>
  <c r="AB162"/>
  <c r="AA162"/>
  <c r="X162"/>
  <c r="V162"/>
  <c r="T162"/>
  <c r="S162"/>
  <c r="R162"/>
  <c r="O162"/>
  <c r="Z162" s="1"/>
  <c r="K162"/>
  <c r="J162"/>
  <c r="Y162" s="1"/>
  <c r="AC161"/>
  <c r="AB161"/>
  <c r="AA161"/>
  <c r="X161"/>
  <c r="V161"/>
  <c r="T161"/>
  <c r="S161"/>
  <c r="AD161" s="1"/>
  <c r="R161"/>
  <c r="O161"/>
  <c r="Z161" s="1"/>
  <c r="K161"/>
  <c r="J161"/>
  <c r="Y161" s="1"/>
  <c r="AD160"/>
  <c r="AC160"/>
  <c r="AB160"/>
  <c r="AA160"/>
  <c r="X160"/>
  <c r="V160"/>
  <c r="T160"/>
  <c r="S160"/>
  <c r="R160"/>
  <c r="O160"/>
  <c r="Z160" s="1"/>
  <c r="K160"/>
  <c r="J160"/>
  <c r="Y160" s="1"/>
  <c r="AC159"/>
  <c r="AB159"/>
  <c r="AA159"/>
  <c r="X159"/>
  <c r="V159"/>
  <c r="T159"/>
  <c r="S159"/>
  <c r="AD159" s="1"/>
  <c r="R159"/>
  <c r="O159"/>
  <c r="Z159" s="1"/>
  <c r="K159"/>
  <c r="J159"/>
  <c r="Y159" s="1"/>
  <c r="AC158"/>
  <c r="AB158"/>
  <c r="AA158"/>
  <c r="X158"/>
  <c r="V158"/>
  <c r="T158"/>
  <c r="S158"/>
  <c r="AD158" s="1"/>
  <c r="R158"/>
  <c r="O158"/>
  <c r="Z158" s="1"/>
  <c r="K158"/>
  <c r="J158"/>
  <c r="Y158" s="1"/>
  <c r="AC157"/>
  <c r="AB157"/>
  <c r="AA157"/>
  <c r="X157"/>
  <c r="V157"/>
  <c r="T157"/>
  <c r="S157"/>
  <c r="AD157" s="1"/>
  <c r="R157"/>
  <c r="O157"/>
  <c r="Z157" s="1"/>
  <c r="K157"/>
  <c r="J157"/>
  <c r="Y157" s="1"/>
  <c r="AD156"/>
  <c r="AC156"/>
  <c r="AB156"/>
  <c r="AA156"/>
  <c r="X156"/>
  <c r="V156"/>
  <c r="T156"/>
  <c r="S156"/>
  <c r="R156"/>
  <c r="O156"/>
  <c r="Z156" s="1"/>
  <c r="K156"/>
  <c r="J156"/>
  <c r="Y156" s="1"/>
  <c r="AC155"/>
  <c r="AB155"/>
  <c r="AA155"/>
  <c r="X155"/>
  <c r="V155"/>
  <c r="T155"/>
  <c r="S155"/>
  <c r="AD155" s="1"/>
  <c r="R155"/>
  <c r="O155"/>
  <c r="Z155" s="1"/>
  <c r="K155"/>
  <c r="J155"/>
  <c r="Y155" s="1"/>
  <c r="AC154"/>
  <c r="AB154"/>
  <c r="AA154"/>
  <c r="X154"/>
  <c r="V154"/>
  <c r="T154"/>
  <c r="S154"/>
  <c r="AD154" s="1"/>
  <c r="R154"/>
  <c r="O154"/>
  <c r="Z154" s="1"/>
  <c r="K154"/>
  <c r="J154"/>
  <c r="Y154" s="1"/>
  <c r="AC153"/>
  <c r="AB153"/>
  <c r="AA153"/>
  <c r="X153"/>
  <c r="V153"/>
  <c r="T153"/>
  <c r="S153"/>
  <c r="AD153" s="1"/>
  <c r="R153"/>
  <c r="O153"/>
  <c r="Z153" s="1"/>
  <c r="K153"/>
  <c r="J153"/>
  <c r="Y153" s="1"/>
  <c r="AC152"/>
  <c r="AB152"/>
  <c r="AA152"/>
  <c r="X152"/>
  <c r="V152"/>
  <c r="T152"/>
  <c r="S152"/>
  <c r="AD152" s="1"/>
  <c r="R152"/>
  <c r="O152"/>
  <c r="Z152" s="1"/>
  <c r="K152"/>
  <c r="J152"/>
  <c r="Y152" s="1"/>
  <c r="AC151"/>
  <c r="AB151"/>
  <c r="AA151"/>
  <c r="X151"/>
  <c r="V151"/>
  <c r="T151"/>
  <c r="S151"/>
  <c r="AD151" s="1"/>
  <c r="R151"/>
  <c r="O151"/>
  <c r="Z151" s="1"/>
  <c r="K151"/>
  <c r="J151"/>
  <c r="Y151" s="1"/>
  <c r="AC150"/>
  <c r="AB150"/>
  <c r="AA150"/>
  <c r="X150"/>
  <c r="V150"/>
  <c r="T150"/>
  <c r="S150"/>
  <c r="AD150" s="1"/>
  <c r="R150"/>
  <c r="O150"/>
  <c r="Z150" s="1"/>
  <c r="K150"/>
  <c r="J150"/>
  <c r="Y150" s="1"/>
  <c r="AC149"/>
  <c r="AB149"/>
  <c r="AA149"/>
  <c r="X149"/>
  <c r="V149"/>
  <c r="T149"/>
  <c r="S149"/>
  <c r="AD149" s="1"/>
  <c r="R149"/>
  <c r="O149"/>
  <c r="Z149" s="1"/>
  <c r="K149"/>
  <c r="J149"/>
  <c r="Y149" s="1"/>
  <c r="AC148"/>
  <c r="AB148"/>
  <c r="AA148"/>
  <c r="X148"/>
  <c r="V148"/>
  <c r="T148"/>
  <c r="S148"/>
  <c r="AD148" s="1"/>
  <c r="R148"/>
  <c r="O148"/>
  <c r="Z148" s="1"/>
  <c r="K148"/>
  <c r="J148"/>
  <c r="Y148" s="1"/>
  <c r="AC147"/>
  <c r="AB147"/>
  <c r="AA147"/>
  <c r="X147"/>
  <c r="V147"/>
  <c r="T147"/>
  <c r="S147"/>
  <c r="AD147" s="1"/>
  <c r="R147"/>
  <c r="O147"/>
  <c r="Z147" s="1"/>
  <c r="K147"/>
  <c r="J147"/>
  <c r="Y147" s="1"/>
  <c r="AC146"/>
  <c r="AB146"/>
  <c r="AA146"/>
  <c r="X146"/>
  <c r="V146"/>
  <c r="T146"/>
  <c r="S146"/>
  <c r="AD146" s="1"/>
  <c r="R146"/>
  <c r="O146"/>
  <c r="Z146" s="1"/>
  <c r="K146"/>
  <c r="J146"/>
  <c r="Y146" s="1"/>
  <c r="AC145"/>
  <c r="AB145"/>
  <c r="AA145"/>
  <c r="X145"/>
  <c r="V145"/>
  <c r="T145"/>
  <c r="S145"/>
  <c r="AD145" s="1"/>
  <c r="R145"/>
  <c r="O145"/>
  <c r="Z145" s="1"/>
  <c r="K145"/>
  <c r="J145"/>
  <c r="Y145" s="1"/>
  <c r="AC144"/>
  <c r="AB144"/>
  <c r="AA144"/>
  <c r="X144"/>
  <c r="V144"/>
  <c r="T144"/>
  <c r="S144"/>
  <c r="AD144" s="1"/>
  <c r="R144"/>
  <c r="O144"/>
  <c r="Z144" s="1"/>
  <c r="K144"/>
  <c r="J144"/>
  <c r="Y144" s="1"/>
  <c r="AC143"/>
  <c r="AB143"/>
  <c r="AA143"/>
  <c r="X143"/>
  <c r="V143"/>
  <c r="T143"/>
  <c r="S143"/>
  <c r="AD143" s="1"/>
  <c r="R143"/>
  <c r="O143"/>
  <c r="Z143" s="1"/>
  <c r="K143"/>
  <c r="J143"/>
  <c r="Y143" s="1"/>
  <c r="AD142"/>
  <c r="AC142"/>
  <c r="AB142"/>
  <c r="AA142"/>
  <c r="X142"/>
  <c r="V142"/>
  <c r="T142"/>
  <c r="S142"/>
  <c r="R142"/>
  <c r="O142"/>
  <c r="Z142" s="1"/>
  <c r="K142"/>
  <c r="J142"/>
  <c r="Y142" s="1"/>
  <c r="AC141"/>
  <c r="AB141"/>
  <c r="AA141"/>
  <c r="X141"/>
  <c r="V141"/>
  <c r="T141"/>
  <c r="S141"/>
  <c r="AD141" s="1"/>
  <c r="R141"/>
  <c r="O141"/>
  <c r="Z141" s="1"/>
  <c r="K141"/>
  <c r="J141"/>
  <c r="Y141" s="1"/>
  <c r="AC140"/>
  <c r="AB140"/>
  <c r="AA140"/>
  <c r="X140"/>
  <c r="V140"/>
  <c r="T140"/>
  <c r="S140"/>
  <c r="AD140" s="1"/>
  <c r="R140"/>
  <c r="O140"/>
  <c r="Z140" s="1"/>
  <c r="K140"/>
  <c r="J140"/>
  <c r="Y140" s="1"/>
  <c r="AC139"/>
  <c r="AB139"/>
  <c r="AA139"/>
  <c r="X139"/>
  <c r="V139"/>
  <c r="T139"/>
  <c r="S139"/>
  <c r="AD139" s="1"/>
  <c r="R139"/>
  <c r="O139"/>
  <c r="Z139" s="1"/>
  <c r="K139"/>
  <c r="J139"/>
  <c r="Y139" s="1"/>
  <c r="AD138"/>
  <c r="AC138"/>
  <c r="AB138"/>
  <c r="AA138"/>
  <c r="X138"/>
  <c r="V138"/>
  <c r="T138"/>
  <c r="S138"/>
  <c r="R138"/>
  <c r="O138"/>
  <c r="Z138" s="1"/>
  <c r="K138"/>
  <c r="J138"/>
  <c r="Y138" s="1"/>
  <c r="AC137"/>
  <c r="AB137"/>
  <c r="AA137"/>
  <c r="X137"/>
  <c r="V137"/>
  <c r="T137"/>
  <c r="S137"/>
  <c r="AD137" s="1"/>
  <c r="R137"/>
  <c r="O137"/>
  <c r="Z137" s="1"/>
  <c r="K137"/>
  <c r="J137"/>
  <c r="Y137" s="1"/>
  <c r="AC136"/>
  <c r="AB136"/>
  <c r="AA136"/>
  <c r="X136"/>
  <c r="V136"/>
  <c r="T136"/>
  <c r="S136"/>
  <c r="AD136" s="1"/>
  <c r="R136"/>
  <c r="O136"/>
  <c r="Z136" s="1"/>
  <c r="K136"/>
  <c r="J136"/>
  <c r="Y136" s="1"/>
  <c r="AC135"/>
  <c r="AB135"/>
  <c r="AA135"/>
  <c r="X135"/>
  <c r="V135"/>
  <c r="T135"/>
  <c r="S135"/>
  <c r="AD135" s="1"/>
  <c r="R135"/>
  <c r="O135"/>
  <c r="Z135" s="1"/>
  <c r="K135"/>
  <c r="J135"/>
  <c r="Y135" s="1"/>
  <c r="AC134"/>
  <c r="AB134"/>
  <c r="AA134"/>
  <c r="X134"/>
  <c r="V134"/>
  <c r="T134"/>
  <c r="S134"/>
  <c r="AD134" s="1"/>
  <c r="R134"/>
  <c r="O134"/>
  <c r="Z134" s="1"/>
  <c r="K134"/>
  <c r="J134"/>
  <c r="Y134" s="1"/>
  <c r="AC133"/>
  <c r="AB133"/>
  <c r="AA133"/>
  <c r="X133"/>
  <c r="V133"/>
  <c r="T133"/>
  <c r="S133"/>
  <c r="AD133" s="1"/>
  <c r="R133"/>
  <c r="O133"/>
  <c r="Z133" s="1"/>
  <c r="K133"/>
  <c r="J133"/>
  <c r="Y133" s="1"/>
  <c r="AD132"/>
  <c r="AC132"/>
  <c r="AB132"/>
  <c r="AA132"/>
  <c r="X132"/>
  <c r="V132"/>
  <c r="T132"/>
  <c r="S132"/>
  <c r="R132"/>
  <c r="O132"/>
  <c r="Z132" s="1"/>
  <c r="K132"/>
  <c r="J132"/>
  <c r="Y132" s="1"/>
  <c r="AC131"/>
  <c r="AB131"/>
  <c r="AA131"/>
  <c r="X131"/>
  <c r="V131"/>
  <c r="T131"/>
  <c r="S131"/>
  <c r="AD131" s="1"/>
  <c r="R131"/>
  <c r="O131"/>
  <c r="Z131" s="1"/>
  <c r="K131"/>
  <c r="J131"/>
  <c r="Y131" s="1"/>
  <c r="AC130"/>
  <c r="AB130"/>
  <c r="AA130"/>
  <c r="X130"/>
  <c r="V130"/>
  <c r="T130"/>
  <c r="S130"/>
  <c r="AD130" s="1"/>
  <c r="R130"/>
  <c r="O130"/>
  <c r="Z130" s="1"/>
  <c r="K130"/>
  <c r="J130"/>
  <c r="Y130" s="1"/>
  <c r="AC129"/>
  <c r="AB129"/>
  <c r="AA129"/>
  <c r="X129"/>
  <c r="V129"/>
  <c r="T129"/>
  <c r="S129"/>
  <c r="AD129" s="1"/>
  <c r="R129"/>
  <c r="O129"/>
  <c r="Z129" s="1"/>
  <c r="K129"/>
  <c r="J129"/>
  <c r="Y129" s="1"/>
  <c r="AC128"/>
  <c r="AB128"/>
  <c r="AA128"/>
  <c r="X128"/>
  <c r="V128"/>
  <c r="T128"/>
  <c r="S128"/>
  <c r="AD128" s="1"/>
  <c r="R128"/>
  <c r="O128"/>
  <c r="Z128" s="1"/>
  <c r="K128"/>
  <c r="J128"/>
  <c r="Y128" s="1"/>
  <c r="AC127"/>
  <c r="AB127"/>
  <c r="AA127"/>
  <c r="X127"/>
  <c r="V127"/>
  <c r="T127"/>
  <c r="S127"/>
  <c r="AD127" s="1"/>
  <c r="R127"/>
  <c r="O127"/>
  <c r="Z127" s="1"/>
  <c r="K127"/>
  <c r="J127"/>
  <c r="Y127" s="1"/>
  <c r="AC126"/>
  <c r="AB126"/>
  <c r="AA126"/>
  <c r="X126"/>
  <c r="V126"/>
  <c r="T126"/>
  <c r="S126"/>
  <c r="AD126" s="1"/>
  <c r="R126"/>
  <c r="O126"/>
  <c r="Z126" s="1"/>
  <c r="K126"/>
  <c r="J126"/>
  <c r="Y126" s="1"/>
  <c r="AC125"/>
  <c r="AB125"/>
  <c r="AA125"/>
  <c r="X125"/>
  <c r="V125"/>
  <c r="T125"/>
  <c r="S125"/>
  <c r="AD125" s="1"/>
  <c r="R125"/>
  <c r="O125"/>
  <c r="Z125" s="1"/>
  <c r="K125"/>
  <c r="J125"/>
  <c r="Y125" s="1"/>
  <c r="AC124"/>
  <c r="AB124"/>
  <c r="AA124"/>
  <c r="X124"/>
  <c r="V124"/>
  <c r="T124"/>
  <c r="S124"/>
  <c r="AD124" s="1"/>
  <c r="R124"/>
  <c r="O124"/>
  <c r="Z124" s="1"/>
  <c r="K124"/>
  <c r="J124"/>
  <c r="Y124" s="1"/>
  <c r="AC123"/>
  <c r="AB123"/>
  <c r="AA123"/>
  <c r="X123"/>
  <c r="V123"/>
  <c r="T123"/>
  <c r="S123"/>
  <c r="AD123" s="1"/>
  <c r="R123"/>
  <c r="O123"/>
  <c r="Z123" s="1"/>
  <c r="K123"/>
  <c r="J123"/>
  <c r="Y123" s="1"/>
  <c r="AD122"/>
  <c r="AC122"/>
  <c r="AB122"/>
  <c r="AA122"/>
  <c r="X122"/>
  <c r="V122"/>
  <c r="T122"/>
  <c r="S122"/>
  <c r="R122"/>
  <c r="O122"/>
  <c r="Z122" s="1"/>
  <c r="K122"/>
  <c r="J122"/>
  <c r="Y122" s="1"/>
  <c r="AC121"/>
  <c r="AB121"/>
  <c r="AA121"/>
  <c r="X121"/>
  <c r="V121"/>
  <c r="T121"/>
  <c r="S121"/>
  <c r="AD121" s="1"/>
  <c r="R121"/>
  <c r="O121"/>
  <c r="Z121" s="1"/>
  <c r="K121"/>
  <c r="J121"/>
  <c r="Y121" s="1"/>
  <c r="AC120"/>
  <c r="AB120"/>
  <c r="AA120"/>
  <c r="X120"/>
  <c r="V120"/>
  <c r="T120"/>
  <c r="S120"/>
  <c r="AD120" s="1"/>
  <c r="R120"/>
  <c r="O120"/>
  <c r="Z120" s="1"/>
  <c r="K120"/>
  <c r="J120"/>
  <c r="Y120" s="1"/>
  <c r="AC119"/>
  <c r="AB119"/>
  <c r="AA119"/>
  <c r="X119"/>
  <c r="V119"/>
  <c r="T119"/>
  <c r="S119"/>
  <c r="AD119" s="1"/>
  <c r="R119"/>
  <c r="O119"/>
  <c r="Z119" s="1"/>
  <c r="K119"/>
  <c r="J119"/>
  <c r="Y119" s="1"/>
  <c r="AC118"/>
  <c r="AB118"/>
  <c r="AA118"/>
  <c r="X118"/>
  <c r="V118"/>
  <c r="T118"/>
  <c r="S118"/>
  <c r="AD118" s="1"/>
  <c r="R118"/>
  <c r="O118"/>
  <c r="Z118" s="1"/>
  <c r="K118"/>
  <c r="J118"/>
  <c r="Y118" s="1"/>
  <c r="AC117"/>
  <c r="AB117"/>
  <c r="AA117"/>
  <c r="X117"/>
  <c r="V117"/>
  <c r="T117"/>
  <c r="S117"/>
  <c r="AD117" s="1"/>
  <c r="R117"/>
  <c r="O117"/>
  <c r="Z117" s="1"/>
  <c r="K117"/>
  <c r="J117"/>
  <c r="Y117" s="1"/>
  <c r="AC116"/>
  <c r="AB116"/>
  <c r="AA116"/>
  <c r="X116"/>
  <c r="V116"/>
  <c r="T116"/>
  <c r="S116"/>
  <c r="AD116" s="1"/>
  <c r="R116"/>
  <c r="O116"/>
  <c r="Z116" s="1"/>
  <c r="K116"/>
  <c r="J116"/>
  <c r="Y116" s="1"/>
  <c r="AC115"/>
  <c r="AB115"/>
  <c r="AA115"/>
  <c r="X115"/>
  <c r="V115"/>
  <c r="T115"/>
  <c r="S115"/>
  <c r="AD115" s="1"/>
  <c r="R115"/>
  <c r="O115"/>
  <c r="Z115" s="1"/>
  <c r="K115"/>
  <c r="J115"/>
  <c r="Y115" s="1"/>
  <c r="AC114"/>
  <c r="AB114"/>
  <c r="AA114"/>
  <c r="X114"/>
  <c r="V114"/>
  <c r="T114"/>
  <c r="S114"/>
  <c r="AD114" s="1"/>
  <c r="R114"/>
  <c r="O114"/>
  <c r="Z114" s="1"/>
  <c r="K114"/>
  <c r="J114"/>
  <c r="Y114" s="1"/>
  <c r="AC113"/>
  <c r="AB113"/>
  <c r="AA113"/>
  <c r="X113"/>
  <c r="V113"/>
  <c r="T113"/>
  <c r="S113"/>
  <c r="AD113" s="1"/>
  <c r="R113"/>
  <c r="O113"/>
  <c r="Z113" s="1"/>
  <c r="K113"/>
  <c r="J113"/>
  <c r="Y113" s="1"/>
  <c r="AC112"/>
  <c r="AB112"/>
  <c r="AA112"/>
  <c r="X112"/>
  <c r="V112"/>
  <c r="T112"/>
  <c r="S112"/>
  <c r="AD112" s="1"/>
  <c r="R112"/>
  <c r="O112"/>
  <c r="Z112" s="1"/>
  <c r="K112"/>
  <c r="J112"/>
  <c r="Y112" s="1"/>
  <c r="AC111"/>
  <c r="AB111"/>
  <c r="AA111"/>
  <c r="X111"/>
  <c r="V111"/>
  <c r="T111"/>
  <c r="S111"/>
  <c r="AD111" s="1"/>
  <c r="R111"/>
  <c r="O111"/>
  <c r="Z111" s="1"/>
  <c r="K111"/>
  <c r="J111"/>
  <c r="Y111" s="1"/>
  <c r="AD110"/>
  <c r="AC110"/>
  <c r="AB110"/>
  <c r="AA110"/>
  <c r="X110"/>
  <c r="V110"/>
  <c r="T110"/>
  <c r="S110"/>
  <c r="R110"/>
  <c r="O110"/>
  <c r="Z110" s="1"/>
  <c r="K110"/>
  <c r="J110"/>
  <c r="Y110" s="1"/>
  <c r="AC109"/>
  <c r="AB109"/>
  <c r="AA109"/>
  <c r="X109"/>
  <c r="V109"/>
  <c r="T109"/>
  <c r="S109"/>
  <c r="AD109" s="1"/>
  <c r="R109"/>
  <c r="O109"/>
  <c r="Z109" s="1"/>
  <c r="K109"/>
  <c r="J109"/>
  <c r="Y109" s="1"/>
  <c r="AC108"/>
  <c r="AB108"/>
  <c r="AA108"/>
  <c r="X108"/>
  <c r="V108"/>
  <c r="T108"/>
  <c r="S108"/>
  <c r="AD108" s="1"/>
  <c r="R108"/>
  <c r="O108"/>
  <c r="Z108" s="1"/>
  <c r="K108"/>
  <c r="J108"/>
  <c r="Y108" s="1"/>
  <c r="AC107"/>
  <c r="AB107"/>
  <c r="AA107"/>
  <c r="X107"/>
  <c r="V107"/>
  <c r="T107"/>
  <c r="S107"/>
  <c r="AD107" s="1"/>
  <c r="R107"/>
  <c r="O107"/>
  <c r="Z107" s="1"/>
  <c r="K107"/>
  <c r="J107"/>
  <c r="Y107" s="1"/>
  <c r="AD106"/>
  <c r="AC106"/>
  <c r="AB106"/>
  <c r="AA106"/>
  <c r="X106"/>
  <c r="V106"/>
  <c r="T106"/>
  <c r="S106"/>
  <c r="R106"/>
  <c r="O106"/>
  <c r="Z106" s="1"/>
  <c r="K106"/>
  <c r="J106"/>
  <c r="Y106" s="1"/>
  <c r="AC105"/>
  <c r="AB105"/>
  <c r="AA105"/>
  <c r="X105"/>
  <c r="V105"/>
  <c r="T105"/>
  <c r="S105"/>
  <c r="AD105" s="1"/>
  <c r="R105"/>
  <c r="O105"/>
  <c r="Z105" s="1"/>
  <c r="K105"/>
  <c r="J105"/>
  <c r="Y105" s="1"/>
  <c r="AC104"/>
  <c r="AB104"/>
  <c r="AA104"/>
  <c r="X104"/>
  <c r="V104"/>
  <c r="T104"/>
  <c r="S104"/>
  <c r="AD104" s="1"/>
  <c r="R104"/>
  <c r="O104"/>
  <c r="Z104" s="1"/>
  <c r="K104"/>
  <c r="J104"/>
  <c r="Y104" s="1"/>
  <c r="AC103"/>
  <c r="AB103"/>
  <c r="AA103"/>
  <c r="X103"/>
  <c r="V103"/>
  <c r="T103"/>
  <c r="S103"/>
  <c r="AD103" s="1"/>
  <c r="R103"/>
  <c r="O103"/>
  <c r="Z103" s="1"/>
  <c r="K103"/>
  <c r="J103"/>
  <c r="Y103" s="1"/>
  <c r="AD102"/>
  <c r="AC102"/>
  <c r="AB102"/>
  <c r="AA102"/>
  <c r="X102"/>
  <c r="V102"/>
  <c r="T102"/>
  <c r="S102"/>
  <c r="R102"/>
  <c r="O102"/>
  <c r="Z102" s="1"/>
  <c r="K102"/>
  <c r="J102"/>
  <c r="Y102" s="1"/>
  <c r="AC101"/>
  <c r="AB101"/>
  <c r="AA101"/>
  <c r="X101"/>
  <c r="V101"/>
  <c r="T101"/>
  <c r="S101"/>
  <c r="AD101" s="1"/>
  <c r="R101"/>
  <c r="O101"/>
  <c r="Z101" s="1"/>
  <c r="K101"/>
  <c r="J101"/>
  <c r="Y101" s="1"/>
  <c r="AC100"/>
  <c r="AB100"/>
  <c r="AA100"/>
  <c r="X100"/>
  <c r="V100"/>
  <c r="T100"/>
  <c r="S100"/>
  <c r="AD100" s="1"/>
  <c r="R100"/>
  <c r="O100"/>
  <c r="Z100" s="1"/>
  <c r="K100"/>
  <c r="J100"/>
  <c r="Y100" s="1"/>
  <c r="AC99"/>
  <c r="AB99"/>
  <c r="AA99"/>
  <c r="X99"/>
  <c r="V99"/>
  <c r="T99"/>
  <c r="S99"/>
  <c r="AD99" s="1"/>
  <c r="R99"/>
  <c r="O99"/>
  <c r="Z99" s="1"/>
  <c r="K99"/>
  <c r="J99"/>
  <c r="Y99" s="1"/>
  <c r="AD98"/>
  <c r="AC98"/>
  <c r="AB98"/>
  <c r="AA98"/>
  <c r="X98"/>
  <c r="V98"/>
  <c r="T98"/>
  <c r="S98"/>
  <c r="R98"/>
  <c r="O98"/>
  <c r="Z98" s="1"/>
  <c r="K98"/>
  <c r="J98"/>
  <c r="Y98" s="1"/>
  <c r="AC97"/>
  <c r="AB97"/>
  <c r="AA97"/>
  <c r="X97"/>
  <c r="V97"/>
  <c r="T97"/>
  <c r="S97"/>
  <c r="AD97" s="1"/>
  <c r="R97"/>
  <c r="O97"/>
  <c r="Z97" s="1"/>
  <c r="K97"/>
  <c r="J97"/>
  <c r="Y97" s="1"/>
  <c r="AC96"/>
  <c r="AB96"/>
  <c r="AA96"/>
  <c r="X96"/>
  <c r="V96"/>
  <c r="T96"/>
  <c r="S96"/>
  <c r="AD96" s="1"/>
  <c r="R96"/>
  <c r="O96"/>
  <c r="Z96" s="1"/>
  <c r="K96"/>
  <c r="J96"/>
  <c r="Y96" s="1"/>
  <c r="AC95"/>
  <c r="AB95"/>
  <c r="AA95"/>
  <c r="X95"/>
  <c r="V95"/>
  <c r="T95"/>
  <c r="S95"/>
  <c r="AD95" s="1"/>
  <c r="R95"/>
  <c r="O95"/>
  <c r="Z95" s="1"/>
  <c r="K95"/>
  <c r="J95"/>
  <c r="Y95" s="1"/>
  <c r="AC94"/>
  <c r="AB94"/>
  <c r="AA94"/>
  <c r="X94"/>
  <c r="V94"/>
  <c r="T94"/>
  <c r="S94"/>
  <c r="AD94" s="1"/>
  <c r="R94"/>
  <c r="O94"/>
  <c r="Z94" s="1"/>
  <c r="K94"/>
  <c r="J94"/>
  <c r="Y94" s="1"/>
  <c r="AC93"/>
  <c r="AB93"/>
  <c r="AA93"/>
  <c r="X93"/>
  <c r="V93"/>
  <c r="T93"/>
  <c r="S93"/>
  <c r="AD93" s="1"/>
  <c r="R93"/>
  <c r="O93"/>
  <c r="Z93" s="1"/>
  <c r="K93"/>
  <c r="J93"/>
  <c r="Y93" s="1"/>
  <c r="AC92"/>
  <c r="AB92"/>
  <c r="AA92"/>
  <c r="X92"/>
  <c r="V92"/>
  <c r="T92"/>
  <c r="S92"/>
  <c r="AD92" s="1"/>
  <c r="R92"/>
  <c r="O92"/>
  <c r="Z92" s="1"/>
  <c r="K92"/>
  <c r="J92"/>
  <c r="Y92" s="1"/>
  <c r="AC91"/>
  <c r="AB91"/>
  <c r="AA91"/>
  <c r="X91"/>
  <c r="V91"/>
  <c r="T91"/>
  <c r="S91"/>
  <c r="AD91" s="1"/>
  <c r="R91"/>
  <c r="O91"/>
  <c r="Z91" s="1"/>
  <c r="K91"/>
  <c r="J91"/>
  <c r="Y91" s="1"/>
  <c r="AC90"/>
  <c r="AB90"/>
  <c r="AA90"/>
  <c r="X90"/>
  <c r="V90"/>
  <c r="T90"/>
  <c r="S90"/>
  <c r="AD90" s="1"/>
  <c r="R90"/>
  <c r="O90"/>
  <c r="Z90" s="1"/>
  <c r="K90"/>
  <c r="J90"/>
  <c r="Y90" s="1"/>
  <c r="AC89"/>
  <c r="AB89"/>
  <c r="AA89"/>
  <c r="X89"/>
  <c r="V89"/>
  <c r="T89"/>
  <c r="S89"/>
  <c r="AD89" s="1"/>
  <c r="R89"/>
  <c r="O89"/>
  <c r="Z89" s="1"/>
  <c r="K89"/>
  <c r="J89"/>
  <c r="Y89" s="1"/>
  <c r="AC88"/>
  <c r="AB88"/>
  <c r="AA88"/>
  <c r="X88"/>
  <c r="V88"/>
  <c r="T88"/>
  <c r="S88"/>
  <c r="AD88" s="1"/>
  <c r="R88"/>
  <c r="O88"/>
  <c r="Z88" s="1"/>
  <c r="K88"/>
  <c r="J88"/>
  <c r="Y88" s="1"/>
  <c r="AC87"/>
  <c r="AB87"/>
  <c r="AA87"/>
  <c r="X87"/>
  <c r="V87"/>
  <c r="T87"/>
  <c r="S87"/>
  <c r="AD87" s="1"/>
  <c r="R87"/>
  <c r="O87"/>
  <c r="Z87" s="1"/>
  <c r="K87"/>
  <c r="J87"/>
  <c r="Y87" s="1"/>
  <c r="AC86"/>
  <c r="AB86"/>
  <c r="AA86"/>
  <c r="X86"/>
  <c r="V86"/>
  <c r="T86"/>
  <c r="S86"/>
  <c r="AD86" s="1"/>
  <c r="R86"/>
  <c r="O86"/>
  <c r="Z86" s="1"/>
  <c r="K86"/>
  <c r="J86"/>
  <c r="Y86" s="1"/>
  <c r="AC85"/>
  <c r="AB85"/>
  <c r="AA85"/>
  <c r="X85"/>
  <c r="V85"/>
  <c r="T85"/>
  <c r="S85"/>
  <c r="AD85" s="1"/>
  <c r="R85"/>
  <c r="O85"/>
  <c r="Z85" s="1"/>
  <c r="K85"/>
  <c r="J85"/>
  <c r="Y85" s="1"/>
  <c r="AC84"/>
  <c r="AB84"/>
  <c r="AA84"/>
  <c r="X84"/>
  <c r="V84"/>
  <c r="T84"/>
  <c r="S84"/>
  <c r="AD84" s="1"/>
  <c r="R84"/>
  <c r="O84"/>
  <c r="Z84" s="1"/>
  <c r="K84"/>
  <c r="J84"/>
  <c r="Y84" s="1"/>
  <c r="AC83"/>
  <c r="AB83"/>
  <c r="AA83"/>
  <c r="X83"/>
  <c r="V83"/>
  <c r="T83"/>
  <c r="S83"/>
  <c r="AD83" s="1"/>
  <c r="R83"/>
  <c r="O83"/>
  <c r="Z83" s="1"/>
  <c r="K83"/>
  <c r="J83"/>
  <c r="Y83" s="1"/>
  <c r="AC82"/>
  <c r="AB82"/>
  <c r="AA82"/>
  <c r="X82"/>
  <c r="V82"/>
  <c r="T82"/>
  <c r="S82"/>
  <c r="AD82" s="1"/>
  <c r="R82"/>
  <c r="O82"/>
  <c r="Z82" s="1"/>
  <c r="K82"/>
  <c r="J82"/>
  <c r="Y82" s="1"/>
  <c r="AC81"/>
  <c r="AB81"/>
  <c r="AA81"/>
  <c r="X81"/>
  <c r="V81"/>
  <c r="T81"/>
  <c r="S81"/>
  <c r="AD81" s="1"/>
  <c r="R81"/>
  <c r="O81"/>
  <c r="Z81" s="1"/>
  <c r="K81"/>
  <c r="J81"/>
  <c r="Y81" s="1"/>
  <c r="AC80"/>
  <c r="AB80"/>
  <c r="AA80"/>
  <c r="X80"/>
  <c r="V80"/>
  <c r="T80"/>
  <c r="S80"/>
  <c r="AD80" s="1"/>
  <c r="R80"/>
  <c r="O80"/>
  <c r="Z80" s="1"/>
  <c r="K80"/>
  <c r="J80"/>
  <c r="Y80" s="1"/>
  <c r="AC79"/>
  <c r="AB79"/>
  <c r="AA79"/>
  <c r="X79"/>
  <c r="V79"/>
  <c r="T79"/>
  <c r="S79"/>
  <c r="AD79" s="1"/>
  <c r="R79"/>
  <c r="O79"/>
  <c r="Z79" s="1"/>
  <c r="K79"/>
  <c r="J79"/>
  <c r="Y79" s="1"/>
  <c r="AD78"/>
  <c r="AC78"/>
  <c r="AB78"/>
  <c r="AA78"/>
  <c r="X78"/>
  <c r="V78"/>
  <c r="T78"/>
  <c r="S78"/>
  <c r="R78"/>
  <c r="O78"/>
  <c r="Z78" s="1"/>
  <c r="K78"/>
  <c r="J78"/>
  <c r="Y78" s="1"/>
  <c r="AC77"/>
  <c r="AB77"/>
  <c r="AA77"/>
  <c r="X77"/>
  <c r="V77"/>
  <c r="T77"/>
  <c r="S77"/>
  <c r="AD77" s="1"/>
  <c r="R77"/>
  <c r="O77"/>
  <c r="Z77" s="1"/>
  <c r="K77"/>
  <c r="J77"/>
  <c r="Y77" s="1"/>
  <c r="AC76"/>
  <c r="AB76"/>
  <c r="AA76"/>
  <c r="X76"/>
  <c r="V76"/>
  <c r="T76"/>
  <c r="S76"/>
  <c r="AD76" s="1"/>
  <c r="R76"/>
  <c r="O76"/>
  <c r="Z76" s="1"/>
  <c r="K76"/>
  <c r="J76"/>
  <c r="Y76" s="1"/>
  <c r="AC75"/>
  <c r="AB75"/>
  <c r="AA75"/>
  <c r="X75"/>
  <c r="V75"/>
  <c r="T75"/>
  <c r="S75"/>
  <c r="AD75" s="1"/>
  <c r="R75"/>
  <c r="O75"/>
  <c r="Z75" s="1"/>
  <c r="K75"/>
  <c r="J75"/>
  <c r="Y75" s="1"/>
  <c r="AD74"/>
  <c r="AC74"/>
  <c r="AB74"/>
  <c r="AA74"/>
  <c r="X74"/>
  <c r="V74"/>
  <c r="T74"/>
  <c r="S74"/>
  <c r="R74"/>
  <c r="O74"/>
  <c r="Z74" s="1"/>
  <c r="K74"/>
  <c r="J74"/>
  <c r="Y74" s="1"/>
  <c r="AC73"/>
  <c r="AB73"/>
  <c r="AA73"/>
  <c r="X73"/>
  <c r="V73"/>
  <c r="T73"/>
  <c r="S73"/>
  <c r="AD73" s="1"/>
  <c r="R73"/>
  <c r="O73"/>
  <c r="Z73" s="1"/>
  <c r="K73"/>
  <c r="J73"/>
  <c r="Y73" s="1"/>
  <c r="AC72"/>
  <c r="AB72"/>
  <c r="AA72"/>
  <c r="X72"/>
  <c r="V72"/>
  <c r="T72"/>
  <c r="S72"/>
  <c r="AD72" s="1"/>
  <c r="R72"/>
  <c r="O72"/>
  <c r="Z72" s="1"/>
  <c r="K72"/>
  <c r="J72"/>
  <c r="Y72" s="1"/>
  <c r="AC71"/>
  <c r="AB71"/>
  <c r="AA71"/>
  <c r="X71"/>
  <c r="V71"/>
  <c r="T71"/>
  <c r="S71"/>
  <c r="AD71" s="1"/>
  <c r="R71"/>
  <c r="O71"/>
  <c r="Z71" s="1"/>
  <c r="K71"/>
  <c r="J71"/>
  <c r="Y71" s="1"/>
  <c r="AD70"/>
  <c r="AC70"/>
  <c r="AB70"/>
  <c r="AA70"/>
  <c r="X70"/>
  <c r="V70"/>
  <c r="T70"/>
  <c r="S70"/>
  <c r="R70"/>
  <c r="O70"/>
  <c r="Z70" s="1"/>
  <c r="K70"/>
  <c r="J70"/>
  <c r="Y70" s="1"/>
  <c r="AC69"/>
  <c r="AB69"/>
  <c r="AA69"/>
  <c r="X69"/>
  <c r="V69"/>
  <c r="T69"/>
  <c r="S69"/>
  <c r="AD69" s="1"/>
  <c r="R69"/>
  <c r="O69"/>
  <c r="Z69" s="1"/>
  <c r="K69"/>
  <c r="J69"/>
  <c r="Y69" s="1"/>
  <c r="AC68"/>
  <c r="AB68"/>
  <c r="AA68"/>
  <c r="X68"/>
  <c r="V68"/>
  <c r="T68"/>
  <c r="S68"/>
  <c r="AD68" s="1"/>
  <c r="R68"/>
  <c r="O68"/>
  <c r="Z68" s="1"/>
  <c r="K68"/>
  <c r="J68"/>
  <c r="Y68" s="1"/>
  <c r="AC67"/>
  <c r="AB67"/>
  <c r="AA67"/>
  <c r="X67"/>
  <c r="V67"/>
  <c r="T67"/>
  <c r="S67"/>
  <c r="AD67" s="1"/>
  <c r="R67"/>
  <c r="O67"/>
  <c r="Z67" s="1"/>
  <c r="K67"/>
  <c r="J67"/>
  <c r="Y67" s="1"/>
  <c r="AC66"/>
  <c r="AB66"/>
  <c r="AA66"/>
  <c r="X66"/>
  <c r="V66"/>
  <c r="T66"/>
  <c r="S66"/>
  <c r="AD66" s="1"/>
  <c r="R66"/>
  <c r="O66"/>
  <c r="Z66" s="1"/>
  <c r="K66"/>
  <c r="J66"/>
  <c r="Y66" s="1"/>
  <c r="AC65"/>
  <c r="AB65"/>
  <c r="AA65"/>
  <c r="X65"/>
  <c r="V65"/>
  <c r="T65"/>
  <c r="S65"/>
  <c r="AD65" s="1"/>
  <c r="R65"/>
  <c r="O65"/>
  <c r="Z65" s="1"/>
  <c r="K65"/>
  <c r="J65"/>
  <c r="Y65" s="1"/>
  <c r="AD64"/>
  <c r="AC64"/>
  <c r="AB64"/>
  <c r="AA64"/>
  <c r="X64"/>
  <c r="V64"/>
  <c r="T64"/>
  <c r="S64"/>
  <c r="R64"/>
  <c r="O64"/>
  <c r="Z64" s="1"/>
  <c r="K64"/>
  <c r="J64"/>
  <c r="Y64" s="1"/>
  <c r="AC63"/>
  <c r="AB63"/>
  <c r="AA63"/>
  <c r="X63"/>
  <c r="V63"/>
  <c r="T63"/>
  <c r="S63"/>
  <c r="AD63" s="1"/>
  <c r="R63"/>
  <c r="O63"/>
  <c r="Z63" s="1"/>
  <c r="K63"/>
  <c r="J63"/>
  <c r="Y63" s="1"/>
  <c r="AC62"/>
  <c r="AB62"/>
  <c r="AA62"/>
  <c r="X62"/>
  <c r="V62"/>
  <c r="T62"/>
  <c r="S62"/>
  <c r="AD62" s="1"/>
  <c r="R62"/>
  <c r="O62"/>
  <c r="Z62" s="1"/>
  <c r="K62"/>
  <c r="J62"/>
  <c r="Y62" s="1"/>
  <c r="AC61"/>
  <c r="AB61"/>
  <c r="AA61"/>
  <c r="X61"/>
  <c r="V61"/>
  <c r="T61"/>
  <c r="S61"/>
  <c r="AD61" s="1"/>
  <c r="R61"/>
  <c r="O61"/>
  <c r="Z61" s="1"/>
  <c r="K61"/>
  <c r="J61"/>
  <c r="Y61" s="1"/>
  <c r="AC60"/>
  <c r="AB60"/>
  <c r="AA60"/>
  <c r="X60"/>
  <c r="V60"/>
  <c r="T60"/>
  <c r="S60"/>
  <c r="AD60" s="1"/>
  <c r="R60"/>
  <c r="O60"/>
  <c r="Z60" s="1"/>
  <c r="K60"/>
  <c r="J60"/>
  <c r="Y60" s="1"/>
  <c r="AC59"/>
  <c r="AB59"/>
  <c r="AA59"/>
  <c r="X59"/>
  <c r="V59"/>
  <c r="T59"/>
  <c r="S59"/>
  <c r="AD59" s="1"/>
  <c r="R59"/>
  <c r="O59"/>
  <c r="Z59" s="1"/>
  <c r="K59"/>
  <c r="J59"/>
  <c r="Y59" s="1"/>
  <c r="AC58"/>
  <c r="AB58"/>
  <c r="AA58"/>
  <c r="X58"/>
  <c r="V58"/>
  <c r="T58"/>
  <c r="S58"/>
  <c r="AD58" s="1"/>
  <c r="R58"/>
  <c r="O58"/>
  <c r="Z58" s="1"/>
  <c r="K58"/>
  <c r="J58"/>
  <c r="Y58" s="1"/>
  <c r="AC57"/>
  <c r="AB57"/>
  <c r="AA57"/>
  <c r="X57"/>
  <c r="V57"/>
  <c r="T57"/>
  <c r="S57"/>
  <c r="AD57" s="1"/>
  <c r="R57"/>
  <c r="O57"/>
  <c r="Z57" s="1"/>
  <c r="K57"/>
  <c r="J57"/>
  <c r="Y57" s="1"/>
  <c r="AD56"/>
  <c r="AC56"/>
  <c r="AB56"/>
  <c r="AA56"/>
  <c r="X56"/>
  <c r="V56"/>
  <c r="T56"/>
  <c r="S56"/>
  <c r="R56"/>
  <c r="O56"/>
  <c r="Z56" s="1"/>
  <c r="K56"/>
  <c r="J56"/>
  <c r="Y56" s="1"/>
  <c r="AC55"/>
  <c r="AB55"/>
  <c r="AA55"/>
  <c r="X55"/>
  <c r="V55"/>
  <c r="T55"/>
  <c r="S55"/>
  <c r="AD55" s="1"/>
  <c r="R55"/>
  <c r="O55"/>
  <c r="Z55" s="1"/>
  <c r="K55"/>
  <c r="J55"/>
  <c r="Y55" s="1"/>
  <c r="AC54"/>
  <c r="AB54"/>
  <c r="AA54"/>
  <c r="X54"/>
  <c r="V54"/>
  <c r="T54"/>
  <c r="S54"/>
  <c r="AD54" s="1"/>
  <c r="R54"/>
  <c r="O54"/>
  <c r="Z54" s="1"/>
  <c r="K54"/>
  <c r="J54"/>
  <c r="Y54" s="1"/>
  <c r="AC53"/>
  <c r="AB53"/>
  <c r="AA53"/>
  <c r="X53"/>
  <c r="V53"/>
  <c r="T53"/>
  <c r="S53"/>
  <c r="AD53" s="1"/>
  <c r="R53"/>
  <c r="O53"/>
  <c r="Z53" s="1"/>
  <c r="K53"/>
  <c r="J53"/>
  <c r="Y53" s="1"/>
  <c r="AD52"/>
  <c r="AC52"/>
  <c r="AB52"/>
  <c r="AA52"/>
  <c r="X52"/>
  <c r="V52"/>
  <c r="T52"/>
  <c r="S52"/>
  <c r="R52"/>
  <c r="O52"/>
  <c r="Z52" s="1"/>
  <c r="K52"/>
  <c r="J52"/>
  <c r="Y52" s="1"/>
  <c r="AC51"/>
  <c r="AB51"/>
  <c r="AA51"/>
  <c r="X51"/>
  <c r="V51"/>
  <c r="T51"/>
  <c r="S51"/>
  <c r="AD51" s="1"/>
  <c r="R51"/>
  <c r="O51"/>
  <c r="Z51" s="1"/>
  <c r="K51"/>
  <c r="J51"/>
  <c r="Y51" s="1"/>
  <c r="AC50"/>
  <c r="AB50"/>
  <c r="AA50"/>
  <c r="X50"/>
  <c r="V50"/>
  <c r="T50"/>
  <c r="S50"/>
  <c r="AD50" s="1"/>
  <c r="R50"/>
  <c r="O50"/>
  <c r="Z50" s="1"/>
  <c r="K50"/>
  <c r="J50"/>
  <c r="Y50" s="1"/>
  <c r="AC49"/>
  <c r="AB49"/>
  <c r="AA49"/>
  <c r="X49"/>
  <c r="V49"/>
  <c r="T49"/>
  <c r="S49"/>
  <c r="AD49" s="1"/>
  <c r="R49"/>
  <c r="O49"/>
  <c r="Z49" s="1"/>
  <c r="K49"/>
  <c r="J49"/>
  <c r="Y49" s="1"/>
  <c r="AC48"/>
  <c r="AB48"/>
  <c r="AA48"/>
  <c r="X48"/>
  <c r="V48"/>
  <c r="T48"/>
  <c r="S48"/>
  <c r="AD48" s="1"/>
  <c r="R48"/>
  <c r="O48"/>
  <c r="Z48" s="1"/>
  <c r="K48"/>
  <c r="J48"/>
  <c r="Y48" s="1"/>
  <c r="AC47"/>
  <c r="AB47"/>
  <c r="AA47"/>
  <c r="X47"/>
  <c r="V47"/>
  <c r="T47"/>
  <c r="S47"/>
  <c r="AD47" s="1"/>
  <c r="R47"/>
  <c r="O47"/>
  <c r="Z47" s="1"/>
  <c r="K47"/>
  <c r="J47"/>
  <c r="Y47" s="1"/>
  <c r="AC46"/>
  <c r="AB46"/>
  <c r="AA46"/>
  <c r="X46"/>
  <c r="V46"/>
  <c r="T46"/>
  <c r="S46"/>
  <c r="AD46" s="1"/>
  <c r="R46"/>
  <c r="O46"/>
  <c r="Z46" s="1"/>
  <c r="K46"/>
  <c r="J46"/>
  <c r="Y46" s="1"/>
  <c r="AC45"/>
  <c r="AB45"/>
  <c r="AA45"/>
  <c r="X45"/>
  <c r="V45"/>
  <c r="T45"/>
  <c r="S45"/>
  <c r="AD45" s="1"/>
  <c r="R45"/>
  <c r="O45"/>
  <c r="Z45" s="1"/>
  <c r="K45"/>
  <c r="J45"/>
  <c r="Y45" s="1"/>
  <c r="AC44"/>
  <c r="AB44"/>
  <c r="AA44"/>
  <c r="X44"/>
  <c r="V44"/>
  <c r="T44"/>
  <c r="S44"/>
  <c r="AD44" s="1"/>
  <c r="R44"/>
  <c r="O44"/>
  <c r="Z44" s="1"/>
  <c r="K44"/>
  <c r="J44"/>
  <c r="Y44" s="1"/>
  <c r="AC43"/>
  <c r="AB43"/>
  <c r="AA43"/>
  <c r="X43"/>
  <c r="V43"/>
  <c r="T43"/>
  <c r="S43"/>
  <c r="AD43" s="1"/>
  <c r="R43"/>
  <c r="O43"/>
  <c r="Z43" s="1"/>
  <c r="K43"/>
  <c r="J43"/>
  <c r="Y43" s="1"/>
  <c r="AC42"/>
  <c r="AB42"/>
  <c r="AA42"/>
  <c r="X42"/>
  <c r="V42"/>
  <c r="T42"/>
  <c r="S42"/>
  <c r="AD42" s="1"/>
  <c r="R42"/>
  <c r="O42"/>
  <c r="Z42" s="1"/>
  <c r="K42"/>
  <c r="J42"/>
  <c r="Y42" s="1"/>
  <c r="AC41"/>
  <c r="AB41"/>
  <c r="AA41"/>
  <c r="X41"/>
  <c r="V41"/>
  <c r="T41"/>
  <c r="S41"/>
  <c r="AD41" s="1"/>
  <c r="R41"/>
  <c r="O41"/>
  <c r="Z41" s="1"/>
  <c r="K41"/>
  <c r="J41"/>
  <c r="Y41" s="1"/>
  <c r="AC40"/>
  <c r="AB40"/>
  <c r="AA40"/>
  <c r="X40"/>
  <c r="V40"/>
  <c r="T40"/>
  <c r="S40"/>
  <c r="AD40" s="1"/>
  <c r="R40"/>
  <c r="O40"/>
  <c r="Z40" s="1"/>
  <c r="K40"/>
  <c r="J40"/>
  <c r="Y40" s="1"/>
  <c r="AC39"/>
  <c r="AB39"/>
  <c r="AA39"/>
  <c r="X39"/>
  <c r="V39"/>
  <c r="T39"/>
  <c r="S39"/>
  <c r="AD39" s="1"/>
  <c r="R39"/>
  <c r="O39"/>
  <c r="Z39" s="1"/>
  <c r="K39"/>
  <c r="J39"/>
  <c r="Y39" s="1"/>
  <c r="AD38"/>
  <c r="AC38"/>
  <c r="AB38"/>
  <c r="AA38"/>
  <c r="X38"/>
  <c r="V38"/>
  <c r="T38"/>
  <c r="S38"/>
  <c r="R38"/>
  <c r="O38"/>
  <c r="Z38" s="1"/>
  <c r="K38"/>
  <c r="J38"/>
  <c r="Y38" s="1"/>
  <c r="AC37"/>
  <c r="AB37"/>
  <c r="AA37"/>
  <c r="X37"/>
  <c r="V37"/>
  <c r="T37"/>
  <c r="S37"/>
  <c r="AD37" s="1"/>
  <c r="R37"/>
  <c r="O37"/>
  <c r="Z37" s="1"/>
  <c r="K37"/>
  <c r="J37"/>
  <c r="Y37" s="1"/>
  <c r="AC36"/>
  <c r="AB36"/>
  <c r="AA36"/>
  <c r="X36"/>
  <c r="V36"/>
  <c r="T36"/>
  <c r="S36"/>
  <c r="AD36" s="1"/>
  <c r="R36"/>
  <c r="O36"/>
  <c r="Z36" s="1"/>
  <c r="K36"/>
  <c r="J36"/>
  <c r="Y36" s="1"/>
  <c r="AC35"/>
  <c r="AB35"/>
  <c r="AA35"/>
  <c r="X35"/>
  <c r="V35"/>
  <c r="T35"/>
  <c r="S35"/>
  <c r="AD35" s="1"/>
  <c r="R35"/>
  <c r="O35"/>
  <c r="Z35" s="1"/>
  <c r="K35"/>
  <c r="J35"/>
  <c r="Y35" s="1"/>
  <c r="AC34"/>
  <c r="AB34"/>
  <c r="AA34"/>
  <c r="X34"/>
  <c r="V34"/>
  <c r="T34"/>
  <c r="S34"/>
  <c r="AD34" s="1"/>
  <c r="R34"/>
  <c r="O34"/>
  <c r="Z34" s="1"/>
  <c r="K34"/>
  <c r="J34"/>
  <c r="Y34" s="1"/>
  <c r="AC33"/>
  <c r="AB33"/>
  <c r="AA33"/>
  <c r="X33"/>
  <c r="V33"/>
  <c r="T33"/>
  <c r="S33"/>
  <c r="AD33" s="1"/>
  <c r="R33"/>
  <c r="O33"/>
  <c r="Z33" s="1"/>
  <c r="K33"/>
  <c r="J33"/>
  <c r="Y33" s="1"/>
  <c r="AC32"/>
  <c r="AB32"/>
  <c r="AA32"/>
  <c r="X32"/>
  <c r="V32"/>
  <c r="T32"/>
  <c r="S32"/>
  <c r="AD32" s="1"/>
  <c r="R32"/>
  <c r="O32"/>
  <c r="Z32" s="1"/>
  <c r="K32"/>
  <c r="J32"/>
  <c r="Y32" s="1"/>
  <c r="AC31"/>
  <c r="AB31"/>
  <c r="AA31"/>
  <c r="X31"/>
  <c r="V31"/>
  <c r="T31"/>
  <c r="S31"/>
  <c r="AD31" s="1"/>
  <c r="R31"/>
  <c r="O31"/>
  <c r="Z31" s="1"/>
  <c r="K31"/>
  <c r="J31"/>
  <c r="Y31" s="1"/>
  <c r="AC30"/>
  <c r="AB30"/>
  <c r="AA30"/>
  <c r="X30"/>
  <c r="V30"/>
  <c r="T30"/>
  <c r="S30"/>
  <c r="AD30" s="1"/>
  <c r="R30"/>
  <c r="O30"/>
  <c r="Z30" s="1"/>
  <c r="K30"/>
  <c r="J30"/>
  <c r="Y30" s="1"/>
  <c r="AC29"/>
  <c r="AB29"/>
  <c r="AA29"/>
  <c r="X29"/>
  <c r="V29"/>
  <c r="T29"/>
  <c r="S29"/>
  <c r="AD29" s="1"/>
  <c r="R29"/>
  <c r="O29"/>
  <c r="Z29" s="1"/>
  <c r="K29"/>
  <c r="J29"/>
  <c r="Y29" s="1"/>
  <c r="AC28"/>
  <c r="AB28"/>
  <c r="AA28"/>
  <c r="X28"/>
  <c r="V28"/>
  <c r="T28"/>
  <c r="S28"/>
  <c r="AD28" s="1"/>
  <c r="R28"/>
  <c r="O28"/>
  <c r="Z28" s="1"/>
  <c r="K28"/>
  <c r="J28"/>
  <c r="Y28" s="1"/>
  <c r="AC27"/>
  <c r="AB27"/>
  <c r="AA27"/>
  <c r="X27"/>
  <c r="V27"/>
  <c r="T27"/>
  <c r="S27"/>
  <c r="AD27" s="1"/>
  <c r="R27"/>
  <c r="O27"/>
  <c r="Z27" s="1"/>
  <c r="K27"/>
  <c r="J27"/>
  <c r="Y27" s="1"/>
  <c r="AC26"/>
  <c r="AB26"/>
  <c r="AA26"/>
  <c r="X26"/>
  <c r="V26"/>
  <c r="T26"/>
  <c r="S26"/>
  <c r="AD26" s="1"/>
  <c r="R26"/>
  <c r="O26"/>
  <c r="Z26" s="1"/>
  <c r="K26"/>
  <c r="J26"/>
  <c r="Y26" s="1"/>
  <c r="AC25"/>
  <c r="AB25"/>
  <c r="AA25"/>
  <c r="X25"/>
  <c r="V25"/>
  <c r="T25"/>
  <c r="S25"/>
  <c r="AD25" s="1"/>
  <c r="R25"/>
  <c r="O25"/>
  <c r="Z25" s="1"/>
  <c r="K25"/>
  <c r="J25"/>
  <c r="Y25" s="1"/>
  <c r="AC24"/>
  <c r="AB24"/>
  <c r="AA24"/>
  <c r="X24"/>
  <c r="V24"/>
  <c r="T24"/>
  <c r="S24"/>
  <c r="AD24" s="1"/>
  <c r="R24"/>
  <c r="O24"/>
  <c r="Z24" s="1"/>
  <c r="K24"/>
  <c r="J24"/>
  <c r="Y24" s="1"/>
  <c r="AC23"/>
  <c r="AB23"/>
  <c r="AA23"/>
  <c r="X23"/>
  <c r="V23"/>
  <c r="T23"/>
  <c r="S23"/>
  <c r="AD23" s="1"/>
  <c r="R23"/>
  <c r="O23"/>
  <c r="Z23" s="1"/>
  <c r="K23"/>
  <c r="J23"/>
  <c r="Y23" s="1"/>
  <c r="AC22"/>
  <c r="AB22"/>
  <c r="AA22"/>
  <c r="X22"/>
  <c r="V22"/>
  <c r="T22"/>
  <c r="S22"/>
  <c r="AD22" s="1"/>
  <c r="R22"/>
  <c r="O22"/>
  <c r="Z22" s="1"/>
  <c r="K22"/>
  <c r="J22"/>
  <c r="Y22" s="1"/>
  <c r="AC21"/>
  <c r="AB21"/>
  <c r="AA21"/>
  <c r="X21"/>
  <c r="V21"/>
  <c r="T21"/>
  <c r="S21"/>
  <c r="AD21" s="1"/>
  <c r="R21"/>
  <c r="O21"/>
  <c r="Z21" s="1"/>
  <c r="K21"/>
  <c r="J21"/>
  <c r="Y21" s="1"/>
  <c r="AC20"/>
  <c r="AB20"/>
  <c r="AA20"/>
  <c r="X20"/>
  <c r="V20"/>
  <c r="T20"/>
  <c r="S20"/>
  <c r="AD20" s="1"/>
  <c r="R20"/>
  <c r="O20"/>
  <c r="Z20" s="1"/>
  <c r="K20"/>
  <c r="J20"/>
  <c r="Y20" s="1"/>
  <c r="AC19"/>
  <c r="AB19"/>
  <c r="AA19"/>
  <c r="X19"/>
  <c r="V19"/>
  <c r="T19"/>
  <c r="S19"/>
  <c r="AD19" s="1"/>
  <c r="R19"/>
  <c r="O19"/>
  <c r="Z19" s="1"/>
  <c r="K19"/>
  <c r="J19"/>
  <c r="Y19" s="1"/>
  <c r="AC18"/>
  <c r="AB18"/>
  <c r="AA18"/>
  <c r="X18"/>
  <c r="V18"/>
  <c r="T18"/>
  <c r="S18"/>
  <c r="AD18" s="1"/>
  <c r="R18"/>
  <c r="O18"/>
  <c r="Z18" s="1"/>
  <c r="K18"/>
  <c r="J18"/>
  <c r="Y18" s="1"/>
  <c r="AC17"/>
  <c r="AB17"/>
  <c r="AA17"/>
  <c r="X17"/>
  <c r="V17"/>
  <c r="T17"/>
  <c r="S17"/>
  <c r="AD17" s="1"/>
  <c r="R17"/>
  <c r="O17"/>
  <c r="Z17" s="1"/>
  <c r="K17"/>
  <c r="J17"/>
  <c r="Y17" s="1"/>
  <c r="AC16"/>
  <c r="AB16"/>
  <c r="AA16"/>
  <c r="X16"/>
  <c r="V16"/>
  <c r="T16"/>
  <c r="S16"/>
  <c r="AD16" s="1"/>
  <c r="R16"/>
  <c r="O16"/>
  <c r="Z16" s="1"/>
  <c r="K16"/>
  <c r="J16"/>
  <c r="Y16" s="1"/>
  <c r="AC15"/>
  <c r="AB15"/>
  <c r="AA15"/>
  <c r="X15"/>
  <c r="V15"/>
  <c r="T15"/>
  <c r="S15"/>
  <c r="AD15" s="1"/>
  <c r="R15"/>
  <c r="O15"/>
  <c r="Z15" s="1"/>
  <c r="K15"/>
  <c r="J15"/>
  <c r="Y15" s="1"/>
  <c r="AC14"/>
  <c r="AB14"/>
  <c r="AA14"/>
  <c r="X14"/>
  <c r="V14"/>
  <c r="T14"/>
  <c r="S14"/>
  <c r="AD14" s="1"/>
  <c r="R14"/>
  <c r="O14"/>
  <c r="Z14" s="1"/>
  <c r="K14"/>
  <c r="J14"/>
  <c r="Y14" s="1"/>
  <c r="AC13"/>
  <c r="AB13"/>
  <c r="AA13"/>
  <c r="X13"/>
  <c r="V13"/>
  <c r="T13"/>
  <c r="S13"/>
  <c r="AD13" s="1"/>
  <c r="R13"/>
  <c r="O13"/>
  <c r="Z13" s="1"/>
  <c r="K13"/>
  <c r="J13"/>
  <c r="Y13" s="1"/>
  <c r="AC12"/>
  <c r="AB12"/>
  <c r="AA12"/>
  <c r="X12"/>
  <c r="V12"/>
  <c r="T12"/>
  <c r="S12"/>
  <c r="AD12" s="1"/>
  <c r="R12"/>
  <c r="O12"/>
  <c r="Z12" s="1"/>
  <c r="K12"/>
  <c r="J12"/>
  <c r="Y12" s="1"/>
  <c r="AC11"/>
  <c r="AB11"/>
  <c r="AA11"/>
  <c r="X11"/>
  <c r="V11"/>
  <c r="T11"/>
  <c r="S11"/>
  <c r="AD11" s="1"/>
  <c r="R11"/>
  <c r="O11"/>
  <c r="Z11" s="1"/>
  <c r="K11"/>
  <c r="J11"/>
  <c r="Y11" s="1"/>
  <c r="AC10"/>
  <c r="AB10"/>
  <c r="AA10"/>
  <c r="X10"/>
  <c r="V10"/>
  <c r="T10"/>
  <c r="S10"/>
  <c r="AD10" s="1"/>
  <c r="R10"/>
  <c r="O10"/>
  <c r="Z10" s="1"/>
  <c r="K10"/>
  <c r="J10"/>
  <c r="Y10" s="1"/>
  <c r="AA8"/>
  <c r="Q8"/>
  <c r="M8"/>
  <c r="AC8" s="1"/>
  <c r="I8"/>
  <c r="X8" s="1"/>
  <c r="G8"/>
  <c r="F8"/>
  <c r="D8"/>
  <c r="C8"/>
  <c r="AA11" i="5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10"/>
  <c r="AA8"/>
  <c r="Z276"/>
  <c r="Y276"/>
  <c r="R8" i="12" l="1"/>
  <c r="V8"/>
  <c r="G8"/>
  <c r="J8"/>
  <c r="Y8" s="1"/>
  <c r="S8"/>
  <c r="AD8" s="1"/>
  <c r="K8"/>
  <c r="O8"/>
  <c r="Z8" s="1"/>
  <c r="T8"/>
  <c r="T8" i="11"/>
  <c r="S8"/>
  <c r="AD8" s="1"/>
  <c r="V8"/>
  <c r="AC8"/>
  <c r="K8"/>
  <c r="O8"/>
  <c r="Z8" s="1"/>
  <c r="R8"/>
  <c r="V8" i="10"/>
  <c r="J8"/>
  <c r="Y8" s="1"/>
  <c r="K8"/>
  <c r="O8"/>
  <c r="Z8" s="1"/>
  <c r="R8"/>
  <c r="T8"/>
  <c r="AB8"/>
  <c r="S8"/>
  <c r="AD8" s="1"/>
  <c r="G11" i="5" l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10"/>
  <c r="F8"/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8"/>
  <c r="H6" s="1"/>
  <c r="G8" i="5" l="1"/>
  <c r="AD27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L6" i="1"/>
  <c r="V305" i="5"/>
  <c r="T305"/>
  <c r="S305"/>
  <c r="AD305" s="1"/>
  <c r="R305"/>
  <c r="O305"/>
  <c r="Z305" s="1"/>
  <c r="K305"/>
  <c r="J305"/>
  <c r="Y305" s="1"/>
  <c r="V304"/>
  <c r="T304"/>
  <c r="S304"/>
  <c r="AD304" s="1"/>
  <c r="R304"/>
  <c r="O304"/>
  <c r="Z304" s="1"/>
  <c r="K304"/>
  <c r="J304"/>
  <c r="Y304" s="1"/>
  <c r="V303"/>
  <c r="T303"/>
  <c r="S303"/>
  <c r="AD303" s="1"/>
  <c r="R303"/>
  <c r="O303"/>
  <c r="Z303" s="1"/>
  <c r="K303"/>
  <c r="J303"/>
  <c r="Y303" s="1"/>
  <c r="V302"/>
  <c r="T302"/>
  <c r="S302"/>
  <c r="AD302" s="1"/>
  <c r="R302"/>
  <c r="O302"/>
  <c r="Z302" s="1"/>
  <c r="K302"/>
  <c r="J302"/>
  <c r="Y302" s="1"/>
  <c r="V301"/>
  <c r="T301"/>
  <c r="S301"/>
  <c r="AD301" s="1"/>
  <c r="R301"/>
  <c r="O301"/>
  <c r="Z301" s="1"/>
  <c r="K301"/>
  <c r="J301"/>
  <c r="Y301" s="1"/>
  <c r="V300"/>
  <c r="T300"/>
  <c r="S300"/>
  <c r="AD300" s="1"/>
  <c r="R300"/>
  <c r="O300"/>
  <c r="Z300" s="1"/>
  <c r="K300"/>
  <c r="J300"/>
  <c r="Y300" s="1"/>
  <c r="V299"/>
  <c r="T299"/>
  <c r="S299"/>
  <c r="AD299" s="1"/>
  <c r="R299"/>
  <c r="O299"/>
  <c r="Z299" s="1"/>
  <c r="K299"/>
  <c r="J299"/>
  <c r="Y299" s="1"/>
  <c r="V298"/>
  <c r="T298"/>
  <c r="S298"/>
  <c r="AD298" s="1"/>
  <c r="R298"/>
  <c r="O298"/>
  <c r="Z298" s="1"/>
  <c r="K298"/>
  <c r="J298"/>
  <c r="Y298" s="1"/>
  <c r="V297"/>
  <c r="T297"/>
  <c r="S297"/>
  <c r="AD297" s="1"/>
  <c r="R297"/>
  <c r="O297"/>
  <c r="Z297" s="1"/>
  <c r="K297"/>
  <c r="J297"/>
  <c r="Y297" s="1"/>
  <c r="V296"/>
  <c r="T296"/>
  <c r="S296"/>
  <c r="AD296" s="1"/>
  <c r="R296"/>
  <c r="O296"/>
  <c r="Z296" s="1"/>
  <c r="K296"/>
  <c r="J296"/>
  <c r="Y296" s="1"/>
  <c r="V295"/>
  <c r="T295"/>
  <c r="S295"/>
  <c r="AD295" s="1"/>
  <c r="R295"/>
  <c r="O295"/>
  <c r="Z295" s="1"/>
  <c r="K295"/>
  <c r="J295"/>
  <c r="Y295" s="1"/>
  <c r="V294"/>
  <c r="T294"/>
  <c r="S294"/>
  <c r="AD294" s="1"/>
  <c r="R294"/>
  <c r="O294"/>
  <c r="Z294" s="1"/>
  <c r="K294"/>
  <c r="J294"/>
  <c r="Y294" s="1"/>
  <c r="V293"/>
  <c r="T293"/>
  <c r="S293"/>
  <c r="AD293" s="1"/>
  <c r="R293"/>
  <c r="O293"/>
  <c r="Z293" s="1"/>
  <c r="K293"/>
  <c r="J293"/>
  <c r="Y293" s="1"/>
  <c r="V292"/>
  <c r="T292"/>
  <c r="S292"/>
  <c r="AD292" s="1"/>
  <c r="R292"/>
  <c r="O292"/>
  <c r="Z292" s="1"/>
  <c r="K292"/>
  <c r="J292"/>
  <c r="Y292" s="1"/>
  <c r="V291"/>
  <c r="T291"/>
  <c r="S291"/>
  <c r="AD291" s="1"/>
  <c r="R291"/>
  <c r="O291"/>
  <c r="Z291" s="1"/>
  <c r="K291"/>
  <c r="J291"/>
  <c r="Y291" s="1"/>
  <c r="V290"/>
  <c r="T290"/>
  <c r="S290"/>
  <c r="AD290" s="1"/>
  <c r="R290"/>
  <c r="O290"/>
  <c r="Z290" s="1"/>
  <c r="K290"/>
  <c r="J290"/>
  <c r="Y290" s="1"/>
  <c r="V289"/>
  <c r="T289"/>
  <c r="S289"/>
  <c r="AD289" s="1"/>
  <c r="R289"/>
  <c r="O289"/>
  <c r="Z289" s="1"/>
  <c r="K289"/>
  <c r="J289"/>
  <c r="Y289" s="1"/>
  <c r="V288"/>
  <c r="T288"/>
  <c r="S288"/>
  <c r="AD288" s="1"/>
  <c r="R288"/>
  <c r="O288"/>
  <c r="Z288" s="1"/>
  <c r="K288"/>
  <c r="J288"/>
  <c r="Y288" s="1"/>
  <c r="V287"/>
  <c r="T287"/>
  <c r="S287"/>
  <c r="AD287" s="1"/>
  <c r="R287"/>
  <c r="O287"/>
  <c r="Z287" s="1"/>
  <c r="K287"/>
  <c r="J287"/>
  <c r="Y287" s="1"/>
  <c r="V286"/>
  <c r="T286"/>
  <c r="S286"/>
  <c r="AD286" s="1"/>
  <c r="R286"/>
  <c r="O286"/>
  <c r="Z286" s="1"/>
  <c r="K286"/>
  <c r="J286"/>
  <c r="Y286" s="1"/>
  <c r="V285"/>
  <c r="T285"/>
  <c r="S285"/>
  <c r="AD285" s="1"/>
  <c r="R285"/>
  <c r="O285"/>
  <c r="Z285" s="1"/>
  <c r="K285"/>
  <c r="J285"/>
  <c r="Y285" s="1"/>
  <c r="V284"/>
  <c r="T284"/>
  <c r="S284"/>
  <c r="AD284" s="1"/>
  <c r="R284"/>
  <c r="O284"/>
  <c r="Z284" s="1"/>
  <c r="K284"/>
  <c r="J284"/>
  <c r="Y284" s="1"/>
  <c r="V283"/>
  <c r="T283"/>
  <c r="S283"/>
  <c r="AD283" s="1"/>
  <c r="R283"/>
  <c r="O283"/>
  <c r="Z283" s="1"/>
  <c r="K283"/>
  <c r="J283"/>
  <c r="Y283" s="1"/>
  <c r="V282"/>
  <c r="T282"/>
  <c r="S282"/>
  <c r="AD282" s="1"/>
  <c r="R282"/>
  <c r="O282"/>
  <c r="Z282" s="1"/>
  <c r="K282"/>
  <c r="J282"/>
  <c r="Y282" s="1"/>
  <c r="V281"/>
  <c r="T281"/>
  <c r="S281"/>
  <c r="AD281" s="1"/>
  <c r="R281"/>
  <c r="O281"/>
  <c r="Z281" s="1"/>
  <c r="K281"/>
  <c r="J281"/>
  <c r="Y281" s="1"/>
  <c r="V280"/>
  <c r="T280"/>
  <c r="S280"/>
  <c r="AD280" s="1"/>
  <c r="R280"/>
  <c r="O280"/>
  <c r="Z280" s="1"/>
  <c r="K280"/>
  <c r="J280"/>
  <c r="Y280" s="1"/>
  <c r="V279"/>
  <c r="T279"/>
  <c r="S279"/>
  <c r="AD279" s="1"/>
  <c r="R279"/>
  <c r="O279"/>
  <c r="Z279" s="1"/>
  <c r="K279"/>
  <c r="J279"/>
  <c r="Y279" s="1"/>
  <c r="V278"/>
  <c r="T278"/>
  <c r="S278"/>
  <c r="AD278" s="1"/>
  <c r="R278"/>
  <c r="O278"/>
  <c r="Z278" s="1"/>
  <c r="K278"/>
  <c r="J278"/>
  <c r="Y278" s="1"/>
  <c r="V277"/>
  <c r="T277"/>
  <c r="S277"/>
  <c r="AD277" s="1"/>
  <c r="R277"/>
  <c r="O277"/>
  <c r="Z277" s="1"/>
  <c r="K277"/>
  <c r="J277"/>
  <c r="Y277" s="1"/>
  <c r="V276"/>
  <c r="K276"/>
  <c r="V275"/>
  <c r="T275"/>
  <c r="S275"/>
  <c r="AD275" s="1"/>
  <c r="R275"/>
  <c r="O275"/>
  <c r="Z275" s="1"/>
  <c r="K275"/>
  <c r="J275"/>
  <c r="Y275" s="1"/>
  <c r="V274"/>
  <c r="T274"/>
  <c r="S274"/>
  <c r="AD274" s="1"/>
  <c r="R274"/>
  <c r="O274"/>
  <c r="Z274" s="1"/>
  <c r="K274"/>
  <c r="J274"/>
  <c r="Y274" s="1"/>
  <c r="V273"/>
  <c r="T273"/>
  <c r="S273"/>
  <c r="AD273" s="1"/>
  <c r="R273"/>
  <c r="O273"/>
  <c r="Z273" s="1"/>
  <c r="K273"/>
  <c r="J273"/>
  <c r="Y273" s="1"/>
  <c r="V272"/>
  <c r="T272"/>
  <c r="S272"/>
  <c r="AD272" s="1"/>
  <c r="R272"/>
  <c r="O272"/>
  <c r="Z272" s="1"/>
  <c r="K272"/>
  <c r="J272"/>
  <c r="Y272" s="1"/>
  <c r="V271"/>
  <c r="T271"/>
  <c r="S271"/>
  <c r="AD271" s="1"/>
  <c r="R271"/>
  <c r="O271"/>
  <c r="Z271" s="1"/>
  <c r="K271"/>
  <c r="J271"/>
  <c r="Y271" s="1"/>
  <c r="V270"/>
  <c r="T270"/>
  <c r="S270"/>
  <c r="AD270" s="1"/>
  <c r="R270"/>
  <c r="O270"/>
  <c r="Z270" s="1"/>
  <c r="K270"/>
  <c r="J270"/>
  <c r="Y270" s="1"/>
  <c r="V269"/>
  <c r="T269"/>
  <c r="S269"/>
  <c r="AD269" s="1"/>
  <c r="R269"/>
  <c r="O269"/>
  <c r="Z269" s="1"/>
  <c r="K269"/>
  <c r="J269"/>
  <c r="Y269" s="1"/>
  <c r="V268"/>
  <c r="T268"/>
  <c r="S268"/>
  <c r="AD268" s="1"/>
  <c r="R268"/>
  <c r="O268"/>
  <c r="Z268" s="1"/>
  <c r="K268"/>
  <c r="J268"/>
  <c r="Y268" s="1"/>
  <c r="V267"/>
  <c r="T267"/>
  <c r="S267"/>
  <c r="AD267" s="1"/>
  <c r="R267"/>
  <c r="O267"/>
  <c r="Z267" s="1"/>
  <c r="K267"/>
  <c r="J267"/>
  <c r="Y267" s="1"/>
  <c r="V266"/>
  <c r="T266"/>
  <c r="S266"/>
  <c r="AD266" s="1"/>
  <c r="R266"/>
  <c r="O266"/>
  <c r="Z266" s="1"/>
  <c r="K266"/>
  <c r="J266"/>
  <c r="Y266" s="1"/>
  <c r="V265"/>
  <c r="T265"/>
  <c r="S265"/>
  <c r="AD265" s="1"/>
  <c r="R265"/>
  <c r="O265"/>
  <c r="Z265" s="1"/>
  <c r="K265"/>
  <c r="J265"/>
  <c r="Y265" s="1"/>
  <c r="V264"/>
  <c r="T264"/>
  <c r="S264"/>
  <c r="AD264" s="1"/>
  <c r="R264"/>
  <c r="O264"/>
  <c r="Z264" s="1"/>
  <c r="K264"/>
  <c r="J264"/>
  <c r="Y264" s="1"/>
  <c r="V263"/>
  <c r="T263"/>
  <c r="S263"/>
  <c r="AD263" s="1"/>
  <c r="R263"/>
  <c r="O263"/>
  <c r="Z263" s="1"/>
  <c r="K263"/>
  <c r="J263"/>
  <c r="Y263" s="1"/>
  <c r="V262"/>
  <c r="T262"/>
  <c r="S262"/>
  <c r="AD262" s="1"/>
  <c r="R262"/>
  <c r="O262"/>
  <c r="Z262" s="1"/>
  <c r="K262"/>
  <c r="J262"/>
  <c r="Y262" s="1"/>
  <c r="V261"/>
  <c r="T261"/>
  <c r="S261"/>
  <c r="AD261" s="1"/>
  <c r="R261"/>
  <c r="O261"/>
  <c r="Z261" s="1"/>
  <c r="K261"/>
  <c r="J261"/>
  <c r="Y261" s="1"/>
  <c r="V260"/>
  <c r="T260"/>
  <c r="S260"/>
  <c r="AD260" s="1"/>
  <c r="R260"/>
  <c r="O260"/>
  <c r="Z260" s="1"/>
  <c r="K260"/>
  <c r="J260"/>
  <c r="Y260" s="1"/>
  <c r="V259"/>
  <c r="T259"/>
  <c r="S259"/>
  <c r="AD259" s="1"/>
  <c r="R259"/>
  <c r="O259"/>
  <c r="Z259" s="1"/>
  <c r="K259"/>
  <c r="J259"/>
  <c r="Y259" s="1"/>
  <c r="V258"/>
  <c r="T258"/>
  <c r="S258"/>
  <c r="AD258" s="1"/>
  <c r="R258"/>
  <c r="O258"/>
  <c r="Z258" s="1"/>
  <c r="K258"/>
  <c r="J258"/>
  <c r="Y258" s="1"/>
  <c r="V257"/>
  <c r="T257"/>
  <c r="S257"/>
  <c r="AD257" s="1"/>
  <c r="R257"/>
  <c r="O257"/>
  <c r="Z257" s="1"/>
  <c r="K257"/>
  <c r="J257"/>
  <c r="Y257" s="1"/>
  <c r="V256"/>
  <c r="T256"/>
  <c r="S256"/>
  <c r="AD256" s="1"/>
  <c r="R256"/>
  <c r="O256"/>
  <c r="Z256" s="1"/>
  <c r="K256"/>
  <c r="J256"/>
  <c r="Y256" s="1"/>
  <c r="V255"/>
  <c r="T255"/>
  <c r="S255"/>
  <c r="AD255" s="1"/>
  <c r="R255"/>
  <c r="O255"/>
  <c r="Z255" s="1"/>
  <c r="K255"/>
  <c r="J255"/>
  <c r="Y255" s="1"/>
  <c r="V254"/>
  <c r="T254"/>
  <c r="S254"/>
  <c r="AD254" s="1"/>
  <c r="R254"/>
  <c r="O254"/>
  <c r="Z254" s="1"/>
  <c r="K254"/>
  <c r="J254"/>
  <c r="Y254" s="1"/>
  <c r="V253"/>
  <c r="T253"/>
  <c r="S253"/>
  <c r="AD253" s="1"/>
  <c r="R253"/>
  <c r="O253"/>
  <c r="Z253" s="1"/>
  <c r="K253"/>
  <c r="J253"/>
  <c r="Y253" s="1"/>
  <c r="V252"/>
  <c r="T252"/>
  <c r="S252"/>
  <c r="AD252" s="1"/>
  <c r="R252"/>
  <c r="O252"/>
  <c r="Z252" s="1"/>
  <c r="K252"/>
  <c r="J252"/>
  <c r="Y252" s="1"/>
  <c r="V251"/>
  <c r="T251"/>
  <c r="S251"/>
  <c r="AD251" s="1"/>
  <c r="R251"/>
  <c r="O251"/>
  <c r="Z251" s="1"/>
  <c r="K251"/>
  <c r="J251"/>
  <c r="Y251" s="1"/>
  <c r="V250"/>
  <c r="T250"/>
  <c r="S250"/>
  <c r="AD250" s="1"/>
  <c r="R250"/>
  <c r="O250"/>
  <c r="Z250" s="1"/>
  <c r="K250"/>
  <c r="J250"/>
  <c r="Y250" s="1"/>
  <c r="V249"/>
  <c r="T249"/>
  <c r="S249"/>
  <c r="AD249" s="1"/>
  <c r="R249"/>
  <c r="O249"/>
  <c r="Z249" s="1"/>
  <c r="K249"/>
  <c r="J249"/>
  <c r="Y249" s="1"/>
  <c r="V248"/>
  <c r="T248"/>
  <c r="S248"/>
  <c r="AD248" s="1"/>
  <c r="R248"/>
  <c r="O248"/>
  <c r="Z248" s="1"/>
  <c r="K248"/>
  <c r="J248"/>
  <c r="Y248" s="1"/>
  <c r="V247"/>
  <c r="T247"/>
  <c r="S247"/>
  <c r="AD247" s="1"/>
  <c r="R247"/>
  <c r="O247"/>
  <c r="Z247" s="1"/>
  <c r="K247"/>
  <c r="J247"/>
  <c r="Y247" s="1"/>
  <c r="V246"/>
  <c r="T246"/>
  <c r="S246"/>
  <c r="AD246" s="1"/>
  <c r="R246"/>
  <c r="O246"/>
  <c r="Z246" s="1"/>
  <c r="K246"/>
  <c r="J246"/>
  <c r="Y246" s="1"/>
  <c r="V245"/>
  <c r="T245"/>
  <c r="S245"/>
  <c r="AD245" s="1"/>
  <c r="R245"/>
  <c r="O245"/>
  <c r="Z245" s="1"/>
  <c r="K245"/>
  <c r="J245"/>
  <c r="Y245" s="1"/>
  <c r="V244"/>
  <c r="T244"/>
  <c r="S244"/>
  <c r="AD244" s="1"/>
  <c r="R244"/>
  <c r="O244"/>
  <c r="Z244" s="1"/>
  <c r="K244"/>
  <c r="J244"/>
  <c r="Y244" s="1"/>
  <c r="V243"/>
  <c r="T243"/>
  <c r="S243"/>
  <c r="AD243" s="1"/>
  <c r="R243"/>
  <c r="O243"/>
  <c r="Z243" s="1"/>
  <c r="K243"/>
  <c r="J243"/>
  <c r="Y243" s="1"/>
  <c r="V242"/>
  <c r="T242"/>
  <c r="S242"/>
  <c r="AD242" s="1"/>
  <c r="R242"/>
  <c r="O242"/>
  <c r="Z242" s="1"/>
  <c r="K242"/>
  <c r="J242"/>
  <c r="Y242" s="1"/>
  <c r="V241"/>
  <c r="T241"/>
  <c r="S241"/>
  <c r="AD241" s="1"/>
  <c r="R241"/>
  <c r="O241"/>
  <c r="Z241" s="1"/>
  <c r="K241"/>
  <c r="J241"/>
  <c r="Y241" s="1"/>
  <c r="V240"/>
  <c r="T240"/>
  <c r="S240"/>
  <c r="AD240" s="1"/>
  <c r="R240"/>
  <c r="O240"/>
  <c r="Z240" s="1"/>
  <c r="K240"/>
  <c r="J240"/>
  <c r="Y240" s="1"/>
  <c r="V239"/>
  <c r="T239"/>
  <c r="S239"/>
  <c r="AD239" s="1"/>
  <c r="R239"/>
  <c r="O239"/>
  <c r="Z239" s="1"/>
  <c r="K239"/>
  <c r="J239"/>
  <c r="Y239" s="1"/>
  <c r="V238"/>
  <c r="T238"/>
  <c r="S238"/>
  <c r="AD238" s="1"/>
  <c r="R238"/>
  <c r="O238"/>
  <c r="Z238" s="1"/>
  <c r="K238"/>
  <c r="J238"/>
  <c r="Y238" s="1"/>
  <c r="V237"/>
  <c r="T237"/>
  <c r="S237"/>
  <c r="AD237" s="1"/>
  <c r="R237"/>
  <c r="O237"/>
  <c r="Z237" s="1"/>
  <c r="K237"/>
  <c r="J237"/>
  <c r="Y237" s="1"/>
  <c r="V236"/>
  <c r="T236"/>
  <c r="S236"/>
  <c r="AD236" s="1"/>
  <c r="R236"/>
  <c r="O236"/>
  <c r="Z236" s="1"/>
  <c r="K236"/>
  <c r="J236"/>
  <c r="Y236" s="1"/>
  <c r="V235"/>
  <c r="T235"/>
  <c r="S235"/>
  <c r="AD235" s="1"/>
  <c r="R235"/>
  <c r="O235"/>
  <c r="Z235" s="1"/>
  <c r="K235"/>
  <c r="J235"/>
  <c r="Y235" s="1"/>
  <c r="V234"/>
  <c r="T234"/>
  <c r="S234"/>
  <c r="AD234" s="1"/>
  <c r="R234"/>
  <c r="O234"/>
  <c r="Z234" s="1"/>
  <c r="K234"/>
  <c r="J234"/>
  <c r="Y234" s="1"/>
  <c r="V233"/>
  <c r="T233"/>
  <c r="S233"/>
  <c r="AD233" s="1"/>
  <c r="R233"/>
  <c r="O233"/>
  <c r="Z233" s="1"/>
  <c r="K233"/>
  <c r="J233"/>
  <c r="Y233" s="1"/>
  <c r="V232"/>
  <c r="T232"/>
  <c r="S232"/>
  <c r="AD232" s="1"/>
  <c r="R232"/>
  <c r="O232"/>
  <c r="Z232" s="1"/>
  <c r="K232"/>
  <c r="J232"/>
  <c r="Y232" s="1"/>
  <c r="V231"/>
  <c r="T231"/>
  <c r="S231"/>
  <c r="AD231" s="1"/>
  <c r="R231"/>
  <c r="O231"/>
  <c r="Z231" s="1"/>
  <c r="K231"/>
  <c r="J231"/>
  <c r="Y231" s="1"/>
  <c r="V230"/>
  <c r="T230"/>
  <c r="S230"/>
  <c r="AD230" s="1"/>
  <c r="R230"/>
  <c r="O230"/>
  <c r="Z230" s="1"/>
  <c r="K230"/>
  <c r="J230"/>
  <c r="Y230" s="1"/>
  <c r="V229"/>
  <c r="T229"/>
  <c r="S229"/>
  <c r="AD229" s="1"/>
  <c r="R229"/>
  <c r="O229"/>
  <c r="Z229" s="1"/>
  <c r="K229"/>
  <c r="J229"/>
  <c r="Y229" s="1"/>
  <c r="V228"/>
  <c r="T228"/>
  <c r="S228"/>
  <c r="AD228" s="1"/>
  <c r="R228"/>
  <c r="O228"/>
  <c r="Z228" s="1"/>
  <c r="K228"/>
  <c r="J228"/>
  <c r="Y228" s="1"/>
  <c r="V227"/>
  <c r="T227"/>
  <c r="S227"/>
  <c r="AD227" s="1"/>
  <c r="R227"/>
  <c r="O227"/>
  <c r="Z227" s="1"/>
  <c r="K227"/>
  <c r="J227"/>
  <c r="Y227" s="1"/>
  <c r="V226"/>
  <c r="T226"/>
  <c r="S226"/>
  <c r="AD226" s="1"/>
  <c r="R226"/>
  <c r="O226"/>
  <c r="Z226" s="1"/>
  <c r="K226"/>
  <c r="J226"/>
  <c r="Y226" s="1"/>
  <c r="V225"/>
  <c r="T225"/>
  <c r="S225"/>
  <c r="AD225" s="1"/>
  <c r="R225"/>
  <c r="O225"/>
  <c r="Z225" s="1"/>
  <c r="K225"/>
  <c r="J225"/>
  <c r="Y225" s="1"/>
  <c r="V224"/>
  <c r="T224"/>
  <c r="S224"/>
  <c r="AD224" s="1"/>
  <c r="R224"/>
  <c r="O224"/>
  <c r="Z224" s="1"/>
  <c r="K224"/>
  <c r="J224"/>
  <c r="Y224" s="1"/>
  <c r="V223"/>
  <c r="T223"/>
  <c r="S223"/>
  <c r="AD223" s="1"/>
  <c r="R223"/>
  <c r="O223"/>
  <c r="Z223" s="1"/>
  <c r="K223"/>
  <c r="J223"/>
  <c r="Y223" s="1"/>
  <c r="V222"/>
  <c r="T222"/>
  <c r="S222"/>
  <c r="AD222" s="1"/>
  <c r="R222"/>
  <c r="O222"/>
  <c r="Z222" s="1"/>
  <c r="K222"/>
  <c r="J222"/>
  <c r="Y222" s="1"/>
  <c r="V221"/>
  <c r="T221"/>
  <c r="S221"/>
  <c r="AD221" s="1"/>
  <c r="R221"/>
  <c r="O221"/>
  <c r="Z221" s="1"/>
  <c r="K221"/>
  <c r="J221"/>
  <c r="Y221" s="1"/>
  <c r="V220"/>
  <c r="T220"/>
  <c r="S220"/>
  <c r="AD220" s="1"/>
  <c r="R220"/>
  <c r="O220"/>
  <c r="Z220" s="1"/>
  <c r="K220"/>
  <c r="J220"/>
  <c r="Y220" s="1"/>
  <c r="V219"/>
  <c r="T219"/>
  <c r="S219"/>
  <c r="AD219" s="1"/>
  <c r="R219"/>
  <c r="O219"/>
  <c r="Z219" s="1"/>
  <c r="K219"/>
  <c r="J219"/>
  <c r="Y219" s="1"/>
  <c r="V218"/>
  <c r="T218"/>
  <c r="S218"/>
  <c r="AD218" s="1"/>
  <c r="R218"/>
  <c r="O218"/>
  <c r="Z218" s="1"/>
  <c r="K218"/>
  <c r="J218"/>
  <c r="Y218" s="1"/>
  <c r="V217"/>
  <c r="T217"/>
  <c r="S217"/>
  <c r="AD217" s="1"/>
  <c r="R217"/>
  <c r="O217"/>
  <c r="Z217" s="1"/>
  <c r="K217"/>
  <c r="J217"/>
  <c r="Y217" s="1"/>
  <c r="V216"/>
  <c r="T216"/>
  <c r="S216"/>
  <c r="AD216" s="1"/>
  <c r="R216"/>
  <c r="O216"/>
  <c r="Z216" s="1"/>
  <c r="K216"/>
  <c r="J216"/>
  <c r="Y216" s="1"/>
  <c r="V215"/>
  <c r="T215"/>
  <c r="S215"/>
  <c r="AD215" s="1"/>
  <c r="R215"/>
  <c r="O215"/>
  <c r="Z215" s="1"/>
  <c r="K215"/>
  <c r="J215"/>
  <c r="Y215" s="1"/>
  <c r="V214"/>
  <c r="T214"/>
  <c r="S214"/>
  <c r="AD214" s="1"/>
  <c r="R214"/>
  <c r="O214"/>
  <c r="Z214" s="1"/>
  <c r="K214"/>
  <c r="J214"/>
  <c r="Y214" s="1"/>
  <c r="V213"/>
  <c r="T213"/>
  <c r="S213"/>
  <c r="AD213" s="1"/>
  <c r="R213"/>
  <c r="O213"/>
  <c r="Z213" s="1"/>
  <c r="K213"/>
  <c r="J213"/>
  <c r="Y213" s="1"/>
  <c r="V212"/>
  <c r="T212"/>
  <c r="S212"/>
  <c r="AD212" s="1"/>
  <c r="R212"/>
  <c r="O212"/>
  <c r="Z212" s="1"/>
  <c r="K212"/>
  <c r="J212"/>
  <c r="Y212" s="1"/>
  <c r="V211"/>
  <c r="T211"/>
  <c r="S211"/>
  <c r="AD211" s="1"/>
  <c r="R211"/>
  <c r="O211"/>
  <c r="Z211" s="1"/>
  <c r="K211"/>
  <c r="J211"/>
  <c r="Y211" s="1"/>
  <c r="V210"/>
  <c r="T210"/>
  <c r="S210"/>
  <c r="AD210" s="1"/>
  <c r="R210"/>
  <c r="O210"/>
  <c r="Z210" s="1"/>
  <c r="K210"/>
  <c r="J210"/>
  <c r="Y210" s="1"/>
  <c r="V209"/>
  <c r="T209"/>
  <c r="S209"/>
  <c r="AD209" s="1"/>
  <c r="R209"/>
  <c r="O209"/>
  <c r="Z209" s="1"/>
  <c r="K209"/>
  <c r="J209"/>
  <c r="Y209" s="1"/>
  <c r="V208"/>
  <c r="T208"/>
  <c r="S208"/>
  <c r="AD208" s="1"/>
  <c r="R208"/>
  <c r="O208"/>
  <c r="Z208" s="1"/>
  <c r="K208"/>
  <c r="J208"/>
  <c r="Y208" s="1"/>
  <c r="V207"/>
  <c r="T207"/>
  <c r="S207"/>
  <c r="AD207" s="1"/>
  <c r="R207"/>
  <c r="O207"/>
  <c r="Z207" s="1"/>
  <c r="K207"/>
  <c r="J207"/>
  <c r="Y207" s="1"/>
  <c r="V206"/>
  <c r="T206"/>
  <c r="S206"/>
  <c r="AD206" s="1"/>
  <c r="R206"/>
  <c r="O206"/>
  <c r="Z206" s="1"/>
  <c r="K206"/>
  <c r="J206"/>
  <c r="Y206" s="1"/>
  <c r="V205"/>
  <c r="T205"/>
  <c r="S205"/>
  <c r="AD205" s="1"/>
  <c r="R205"/>
  <c r="O205"/>
  <c r="Z205" s="1"/>
  <c r="K205"/>
  <c r="J205"/>
  <c r="Y205" s="1"/>
  <c r="V204"/>
  <c r="T204"/>
  <c r="S204"/>
  <c r="AD204" s="1"/>
  <c r="R204"/>
  <c r="O204"/>
  <c r="Z204" s="1"/>
  <c r="K204"/>
  <c r="J204"/>
  <c r="Y204" s="1"/>
  <c r="V203"/>
  <c r="T203"/>
  <c r="S203"/>
  <c r="AD203" s="1"/>
  <c r="R203"/>
  <c r="O203"/>
  <c r="Z203" s="1"/>
  <c r="K203"/>
  <c r="J203"/>
  <c r="Y203" s="1"/>
  <c r="V202"/>
  <c r="T202"/>
  <c r="S202"/>
  <c r="AD202" s="1"/>
  <c r="R202"/>
  <c r="O202"/>
  <c r="Z202" s="1"/>
  <c r="K202"/>
  <c r="J202"/>
  <c r="Y202" s="1"/>
  <c r="V201"/>
  <c r="T201"/>
  <c r="S201"/>
  <c r="AD201" s="1"/>
  <c r="R201"/>
  <c r="O201"/>
  <c r="Z201" s="1"/>
  <c r="K201"/>
  <c r="J201"/>
  <c r="Y201" s="1"/>
  <c r="V200"/>
  <c r="T200"/>
  <c r="S200"/>
  <c r="AD200" s="1"/>
  <c r="R200"/>
  <c r="O200"/>
  <c r="Z200" s="1"/>
  <c r="K200"/>
  <c r="J200"/>
  <c r="Y200" s="1"/>
  <c r="V199"/>
  <c r="T199"/>
  <c r="S199"/>
  <c r="AD199" s="1"/>
  <c r="R199"/>
  <c r="O199"/>
  <c r="Z199" s="1"/>
  <c r="K199"/>
  <c r="J199"/>
  <c r="Y199" s="1"/>
  <c r="V198"/>
  <c r="T198"/>
  <c r="S198"/>
  <c r="AD198" s="1"/>
  <c r="R198"/>
  <c r="O198"/>
  <c r="Z198" s="1"/>
  <c r="K198"/>
  <c r="J198"/>
  <c r="Y198" s="1"/>
  <c r="V197"/>
  <c r="T197"/>
  <c r="S197"/>
  <c r="AD197" s="1"/>
  <c r="R197"/>
  <c r="O197"/>
  <c r="Z197" s="1"/>
  <c r="K197"/>
  <c r="J197"/>
  <c r="Y197" s="1"/>
  <c r="V196"/>
  <c r="T196"/>
  <c r="S196"/>
  <c r="AD196" s="1"/>
  <c r="R196"/>
  <c r="O196"/>
  <c r="Z196" s="1"/>
  <c r="K196"/>
  <c r="J196"/>
  <c r="Y196" s="1"/>
  <c r="V195"/>
  <c r="T195"/>
  <c r="S195"/>
  <c r="AD195" s="1"/>
  <c r="R195"/>
  <c r="O195"/>
  <c r="Z195" s="1"/>
  <c r="K195"/>
  <c r="J195"/>
  <c r="Y195" s="1"/>
  <c r="V194"/>
  <c r="T194"/>
  <c r="S194"/>
  <c r="AD194" s="1"/>
  <c r="R194"/>
  <c r="O194"/>
  <c r="Z194" s="1"/>
  <c r="K194"/>
  <c r="J194"/>
  <c r="Y194" s="1"/>
  <c r="V193"/>
  <c r="T193"/>
  <c r="S193"/>
  <c r="AD193" s="1"/>
  <c r="R193"/>
  <c r="O193"/>
  <c r="Z193" s="1"/>
  <c r="K193"/>
  <c r="J193"/>
  <c r="Y193" s="1"/>
  <c r="V192"/>
  <c r="T192"/>
  <c r="S192"/>
  <c r="AD192" s="1"/>
  <c r="R192"/>
  <c r="O192"/>
  <c r="Z192" s="1"/>
  <c r="K192"/>
  <c r="J192"/>
  <c r="Y192" s="1"/>
  <c r="V191"/>
  <c r="T191"/>
  <c r="S191"/>
  <c r="AD191" s="1"/>
  <c r="R191"/>
  <c r="O191"/>
  <c r="Z191" s="1"/>
  <c r="K191"/>
  <c r="J191"/>
  <c r="Y191" s="1"/>
  <c r="V190"/>
  <c r="T190"/>
  <c r="S190"/>
  <c r="AD190" s="1"/>
  <c r="R190"/>
  <c r="O190"/>
  <c r="Z190" s="1"/>
  <c r="K190"/>
  <c r="J190"/>
  <c r="Y190" s="1"/>
  <c r="V189"/>
  <c r="T189"/>
  <c r="S189"/>
  <c r="AD189" s="1"/>
  <c r="R189"/>
  <c r="O189"/>
  <c r="Z189" s="1"/>
  <c r="K189"/>
  <c r="J189"/>
  <c r="Y189" s="1"/>
  <c r="V188"/>
  <c r="T188"/>
  <c r="S188"/>
  <c r="AD188" s="1"/>
  <c r="R188"/>
  <c r="O188"/>
  <c r="Z188" s="1"/>
  <c r="K188"/>
  <c r="J188"/>
  <c r="Y188" s="1"/>
  <c r="V187"/>
  <c r="T187"/>
  <c r="S187"/>
  <c r="AD187" s="1"/>
  <c r="R187"/>
  <c r="O187"/>
  <c r="Z187" s="1"/>
  <c r="K187"/>
  <c r="J187"/>
  <c r="Y187" s="1"/>
  <c r="V186"/>
  <c r="T186"/>
  <c r="S186"/>
  <c r="AD186" s="1"/>
  <c r="R186"/>
  <c r="O186"/>
  <c r="Z186" s="1"/>
  <c r="K186"/>
  <c r="J186"/>
  <c r="Y186" s="1"/>
  <c r="V185"/>
  <c r="T185"/>
  <c r="S185"/>
  <c r="AD185" s="1"/>
  <c r="R185"/>
  <c r="O185"/>
  <c r="Z185" s="1"/>
  <c r="K185"/>
  <c r="J185"/>
  <c r="Y185" s="1"/>
  <c r="V184"/>
  <c r="T184"/>
  <c r="S184"/>
  <c r="AD184" s="1"/>
  <c r="R184"/>
  <c r="O184"/>
  <c r="Z184" s="1"/>
  <c r="K184"/>
  <c r="J184"/>
  <c r="Y184" s="1"/>
  <c r="V183"/>
  <c r="T183"/>
  <c r="S183"/>
  <c r="AD183" s="1"/>
  <c r="R183"/>
  <c r="O183"/>
  <c r="Z183" s="1"/>
  <c r="K183"/>
  <c r="J183"/>
  <c r="Y183" s="1"/>
  <c r="V182"/>
  <c r="T182"/>
  <c r="S182"/>
  <c r="AD182" s="1"/>
  <c r="R182"/>
  <c r="O182"/>
  <c r="Z182" s="1"/>
  <c r="K182"/>
  <c r="J182"/>
  <c r="Y182" s="1"/>
  <c r="V181"/>
  <c r="T181"/>
  <c r="S181"/>
  <c r="AD181" s="1"/>
  <c r="R181"/>
  <c r="O181"/>
  <c r="Z181" s="1"/>
  <c r="K181"/>
  <c r="J181"/>
  <c r="Y181" s="1"/>
  <c r="V180"/>
  <c r="T180"/>
  <c r="S180"/>
  <c r="AD180" s="1"/>
  <c r="R180"/>
  <c r="O180"/>
  <c r="Z180" s="1"/>
  <c r="K180"/>
  <c r="J180"/>
  <c r="Y180" s="1"/>
  <c r="V179"/>
  <c r="T179"/>
  <c r="S179"/>
  <c r="AD179" s="1"/>
  <c r="R179"/>
  <c r="O179"/>
  <c r="Z179" s="1"/>
  <c r="K179"/>
  <c r="J179"/>
  <c r="Y179" s="1"/>
  <c r="V178"/>
  <c r="T178"/>
  <c r="S178"/>
  <c r="AD178" s="1"/>
  <c r="R178"/>
  <c r="O178"/>
  <c r="Z178" s="1"/>
  <c r="K178"/>
  <c r="J178"/>
  <c r="Y178" s="1"/>
  <c r="V177"/>
  <c r="T177"/>
  <c r="S177"/>
  <c r="AD177" s="1"/>
  <c r="R177"/>
  <c r="O177"/>
  <c r="Z177" s="1"/>
  <c r="K177"/>
  <c r="J177"/>
  <c r="Y177" s="1"/>
  <c r="V176"/>
  <c r="T176"/>
  <c r="S176"/>
  <c r="AD176" s="1"/>
  <c r="R176"/>
  <c r="O176"/>
  <c r="Z176" s="1"/>
  <c r="K176"/>
  <c r="J176"/>
  <c r="Y176" s="1"/>
  <c r="V175"/>
  <c r="T175"/>
  <c r="S175"/>
  <c r="AD175" s="1"/>
  <c r="R175"/>
  <c r="O175"/>
  <c r="Z175" s="1"/>
  <c r="K175"/>
  <c r="J175"/>
  <c r="Y175" s="1"/>
  <c r="V174"/>
  <c r="T174"/>
  <c r="S174"/>
  <c r="AD174" s="1"/>
  <c r="R174"/>
  <c r="O174"/>
  <c r="Z174" s="1"/>
  <c r="K174"/>
  <c r="J174"/>
  <c r="Y174" s="1"/>
  <c r="V173"/>
  <c r="T173"/>
  <c r="S173"/>
  <c r="AD173" s="1"/>
  <c r="R173"/>
  <c r="O173"/>
  <c r="Z173" s="1"/>
  <c r="K173"/>
  <c r="J173"/>
  <c r="Y173" s="1"/>
  <c r="V172"/>
  <c r="T172"/>
  <c r="S172"/>
  <c r="AD172" s="1"/>
  <c r="R172"/>
  <c r="O172"/>
  <c r="Z172" s="1"/>
  <c r="K172"/>
  <c r="J172"/>
  <c r="Y172" s="1"/>
  <c r="V171"/>
  <c r="T171"/>
  <c r="S171"/>
  <c r="AD171" s="1"/>
  <c r="R171"/>
  <c r="O171"/>
  <c r="Z171" s="1"/>
  <c r="K171"/>
  <c r="J171"/>
  <c r="Y171" s="1"/>
  <c r="V170"/>
  <c r="T170"/>
  <c r="S170"/>
  <c r="AD170" s="1"/>
  <c r="R170"/>
  <c r="O170"/>
  <c r="Z170" s="1"/>
  <c r="K170"/>
  <c r="J170"/>
  <c r="Y170" s="1"/>
  <c r="V169"/>
  <c r="T169"/>
  <c r="S169"/>
  <c r="AD169" s="1"/>
  <c r="R169"/>
  <c r="O169"/>
  <c r="Z169" s="1"/>
  <c r="K169"/>
  <c r="J169"/>
  <c r="Y169" s="1"/>
  <c r="V168"/>
  <c r="T168"/>
  <c r="S168"/>
  <c r="AD168" s="1"/>
  <c r="R168"/>
  <c r="O168"/>
  <c r="Z168" s="1"/>
  <c r="K168"/>
  <c r="J168"/>
  <c r="Y168" s="1"/>
  <c r="V167"/>
  <c r="T167"/>
  <c r="S167"/>
  <c r="AD167" s="1"/>
  <c r="R167"/>
  <c r="O167"/>
  <c r="Z167" s="1"/>
  <c r="K167"/>
  <c r="J167"/>
  <c r="Y167" s="1"/>
  <c r="V166"/>
  <c r="T166"/>
  <c r="S166"/>
  <c r="AD166" s="1"/>
  <c r="R166"/>
  <c r="O166"/>
  <c r="Z166" s="1"/>
  <c r="K166"/>
  <c r="J166"/>
  <c r="Y166" s="1"/>
  <c r="V165"/>
  <c r="T165"/>
  <c r="S165"/>
  <c r="AD165" s="1"/>
  <c r="R165"/>
  <c r="O165"/>
  <c r="Z165" s="1"/>
  <c r="K165"/>
  <c r="J165"/>
  <c r="Y165" s="1"/>
  <c r="V164"/>
  <c r="T164"/>
  <c r="S164"/>
  <c r="AD164" s="1"/>
  <c r="R164"/>
  <c r="O164"/>
  <c r="Z164" s="1"/>
  <c r="K164"/>
  <c r="J164"/>
  <c r="Y164" s="1"/>
  <c r="V163"/>
  <c r="T163"/>
  <c r="S163"/>
  <c r="AD163" s="1"/>
  <c r="R163"/>
  <c r="O163"/>
  <c r="Z163" s="1"/>
  <c r="K163"/>
  <c r="J163"/>
  <c r="Y163" s="1"/>
  <c r="V162"/>
  <c r="T162"/>
  <c r="S162"/>
  <c r="AD162" s="1"/>
  <c r="R162"/>
  <c r="O162"/>
  <c r="Z162" s="1"/>
  <c r="K162"/>
  <c r="J162"/>
  <c r="Y162" s="1"/>
  <c r="V161"/>
  <c r="T161"/>
  <c r="S161"/>
  <c r="AD161" s="1"/>
  <c r="R161"/>
  <c r="O161"/>
  <c r="Z161" s="1"/>
  <c r="K161"/>
  <c r="J161"/>
  <c r="Y161" s="1"/>
  <c r="V160"/>
  <c r="T160"/>
  <c r="S160"/>
  <c r="AD160" s="1"/>
  <c r="R160"/>
  <c r="O160"/>
  <c r="Z160" s="1"/>
  <c r="K160"/>
  <c r="J160"/>
  <c r="Y160" s="1"/>
  <c r="V159"/>
  <c r="T159"/>
  <c r="S159"/>
  <c r="AD159" s="1"/>
  <c r="R159"/>
  <c r="O159"/>
  <c r="Z159" s="1"/>
  <c r="K159"/>
  <c r="J159"/>
  <c r="Y159" s="1"/>
  <c r="V158"/>
  <c r="T158"/>
  <c r="S158"/>
  <c r="AD158" s="1"/>
  <c r="R158"/>
  <c r="O158"/>
  <c r="Z158" s="1"/>
  <c r="K158"/>
  <c r="J158"/>
  <c r="Y158" s="1"/>
  <c r="V157"/>
  <c r="T157"/>
  <c r="S157"/>
  <c r="AD157" s="1"/>
  <c r="R157"/>
  <c r="O157"/>
  <c r="Z157" s="1"/>
  <c r="K157"/>
  <c r="J157"/>
  <c r="Y157" s="1"/>
  <c r="V156"/>
  <c r="T156"/>
  <c r="S156"/>
  <c r="AD156" s="1"/>
  <c r="R156"/>
  <c r="O156"/>
  <c r="Z156" s="1"/>
  <c r="K156"/>
  <c r="J156"/>
  <c r="Y156" s="1"/>
  <c r="V155"/>
  <c r="T155"/>
  <c r="S155"/>
  <c r="AD155" s="1"/>
  <c r="R155"/>
  <c r="O155"/>
  <c r="Z155" s="1"/>
  <c r="K155"/>
  <c r="J155"/>
  <c r="Y155" s="1"/>
  <c r="V154"/>
  <c r="T154"/>
  <c r="S154"/>
  <c r="AD154" s="1"/>
  <c r="R154"/>
  <c r="O154"/>
  <c r="Z154" s="1"/>
  <c r="K154"/>
  <c r="J154"/>
  <c r="Y154" s="1"/>
  <c r="V153"/>
  <c r="T153"/>
  <c r="S153"/>
  <c r="AD153" s="1"/>
  <c r="R153"/>
  <c r="O153"/>
  <c r="Z153" s="1"/>
  <c r="K153"/>
  <c r="J153"/>
  <c r="Y153" s="1"/>
  <c r="V152"/>
  <c r="T152"/>
  <c r="S152"/>
  <c r="AD152" s="1"/>
  <c r="R152"/>
  <c r="O152"/>
  <c r="Z152" s="1"/>
  <c r="K152"/>
  <c r="J152"/>
  <c r="Y152" s="1"/>
  <c r="V151"/>
  <c r="T151"/>
  <c r="S151"/>
  <c r="AD151" s="1"/>
  <c r="R151"/>
  <c r="O151"/>
  <c r="Z151" s="1"/>
  <c r="K151"/>
  <c r="J151"/>
  <c r="Y151" s="1"/>
  <c r="V150"/>
  <c r="T150"/>
  <c r="S150"/>
  <c r="AD150" s="1"/>
  <c r="R150"/>
  <c r="O150"/>
  <c r="Z150" s="1"/>
  <c r="K150"/>
  <c r="J150"/>
  <c r="Y150" s="1"/>
  <c r="V149"/>
  <c r="T149"/>
  <c r="S149"/>
  <c r="AD149" s="1"/>
  <c r="R149"/>
  <c r="O149"/>
  <c r="Z149" s="1"/>
  <c r="K149"/>
  <c r="J149"/>
  <c r="Y149" s="1"/>
  <c r="V148"/>
  <c r="T148"/>
  <c r="S148"/>
  <c r="AD148" s="1"/>
  <c r="R148"/>
  <c r="O148"/>
  <c r="Z148" s="1"/>
  <c r="K148"/>
  <c r="J148"/>
  <c r="Y148" s="1"/>
  <c r="V147"/>
  <c r="T147"/>
  <c r="S147"/>
  <c r="AD147" s="1"/>
  <c r="R147"/>
  <c r="O147"/>
  <c r="Z147" s="1"/>
  <c r="K147"/>
  <c r="J147"/>
  <c r="Y147" s="1"/>
  <c r="V146"/>
  <c r="T146"/>
  <c r="S146"/>
  <c r="AD146" s="1"/>
  <c r="R146"/>
  <c r="O146"/>
  <c r="Z146" s="1"/>
  <c r="K146"/>
  <c r="J146"/>
  <c r="Y146" s="1"/>
  <c r="V145"/>
  <c r="T145"/>
  <c r="S145"/>
  <c r="AD145" s="1"/>
  <c r="R145"/>
  <c r="O145"/>
  <c r="Z145" s="1"/>
  <c r="K145"/>
  <c r="J145"/>
  <c r="Y145" s="1"/>
  <c r="V144"/>
  <c r="T144"/>
  <c r="S144"/>
  <c r="AD144" s="1"/>
  <c r="R144"/>
  <c r="O144"/>
  <c r="Z144" s="1"/>
  <c r="K144"/>
  <c r="J144"/>
  <c r="Y144" s="1"/>
  <c r="V143"/>
  <c r="T143"/>
  <c r="S143"/>
  <c r="AD143" s="1"/>
  <c r="R143"/>
  <c r="O143"/>
  <c r="Z143" s="1"/>
  <c r="K143"/>
  <c r="J143"/>
  <c r="Y143" s="1"/>
  <c r="V142"/>
  <c r="T142"/>
  <c r="S142"/>
  <c r="AD142" s="1"/>
  <c r="R142"/>
  <c r="O142"/>
  <c r="Z142" s="1"/>
  <c r="K142"/>
  <c r="J142"/>
  <c r="Y142" s="1"/>
  <c r="V141"/>
  <c r="T141"/>
  <c r="S141"/>
  <c r="AD141" s="1"/>
  <c r="R141"/>
  <c r="O141"/>
  <c r="Z141" s="1"/>
  <c r="K141"/>
  <c r="J141"/>
  <c r="Y141" s="1"/>
  <c r="V140"/>
  <c r="T140"/>
  <c r="S140"/>
  <c r="AD140" s="1"/>
  <c r="R140"/>
  <c r="O140"/>
  <c r="Z140" s="1"/>
  <c r="K140"/>
  <c r="J140"/>
  <c r="Y140" s="1"/>
  <c r="V139"/>
  <c r="T139"/>
  <c r="S139"/>
  <c r="AD139" s="1"/>
  <c r="R139"/>
  <c r="O139"/>
  <c r="Z139" s="1"/>
  <c r="K139"/>
  <c r="J139"/>
  <c r="Y139" s="1"/>
  <c r="V138"/>
  <c r="T138"/>
  <c r="S138"/>
  <c r="AD138" s="1"/>
  <c r="R138"/>
  <c r="O138"/>
  <c r="Z138" s="1"/>
  <c r="K138"/>
  <c r="J138"/>
  <c r="Y138" s="1"/>
  <c r="V137"/>
  <c r="T137"/>
  <c r="S137"/>
  <c r="AD137" s="1"/>
  <c r="R137"/>
  <c r="O137"/>
  <c r="Z137" s="1"/>
  <c r="K137"/>
  <c r="J137"/>
  <c r="Y137" s="1"/>
  <c r="V136"/>
  <c r="T136"/>
  <c r="S136"/>
  <c r="AD136" s="1"/>
  <c r="R136"/>
  <c r="O136"/>
  <c r="Z136" s="1"/>
  <c r="K136"/>
  <c r="J136"/>
  <c r="Y136" s="1"/>
  <c r="V135"/>
  <c r="T135"/>
  <c r="S135"/>
  <c r="AD135" s="1"/>
  <c r="R135"/>
  <c r="O135"/>
  <c r="Z135" s="1"/>
  <c r="K135"/>
  <c r="J135"/>
  <c r="Y135" s="1"/>
  <c r="V134"/>
  <c r="T134"/>
  <c r="S134"/>
  <c r="AD134" s="1"/>
  <c r="R134"/>
  <c r="O134"/>
  <c r="Z134" s="1"/>
  <c r="K134"/>
  <c r="J134"/>
  <c r="Y134" s="1"/>
  <c r="V133"/>
  <c r="T133"/>
  <c r="S133"/>
  <c r="AD133" s="1"/>
  <c r="R133"/>
  <c r="O133"/>
  <c r="Z133" s="1"/>
  <c r="K133"/>
  <c r="J133"/>
  <c r="Y133" s="1"/>
  <c r="V132"/>
  <c r="T132"/>
  <c r="S132"/>
  <c r="AD132" s="1"/>
  <c r="R132"/>
  <c r="O132"/>
  <c r="Z132" s="1"/>
  <c r="K132"/>
  <c r="J132"/>
  <c r="Y132" s="1"/>
  <c r="V131"/>
  <c r="T131"/>
  <c r="S131"/>
  <c r="AD131" s="1"/>
  <c r="R131"/>
  <c r="O131"/>
  <c r="Z131" s="1"/>
  <c r="K131"/>
  <c r="J131"/>
  <c r="Y131" s="1"/>
  <c r="V130"/>
  <c r="T130"/>
  <c r="S130"/>
  <c r="AD130" s="1"/>
  <c r="R130"/>
  <c r="O130"/>
  <c r="Z130" s="1"/>
  <c r="K130"/>
  <c r="J130"/>
  <c r="Y130" s="1"/>
  <c r="V129"/>
  <c r="T129"/>
  <c r="S129"/>
  <c r="AD129" s="1"/>
  <c r="R129"/>
  <c r="O129"/>
  <c r="Z129" s="1"/>
  <c r="K129"/>
  <c r="J129"/>
  <c r="Y129" s="1"/>
  <c r="V128"/>
  <c r="T128"/>
  <c r="S128"/>
  <c r="AD128" s="1"/>
  <c r="R128"/>
  <c r="O128"/>
  <c r="Z128" s="1"/>
  <c r="K128"/>
  <c r="J128"/>
  <c r="Y128" s="1"/>
  <c r="V127"/>
  <c r="T127"/>
  <c r="S127"/>
  <c r="AD127" s="1"/>
  <c r="R127"/>
  <c r="O127"/>
  <c r="Z127" s="1"/>
  <c r="K127"/>
  <c r="J127"/>
  <c r="Y127" s="1"/>
  <c r="V126"/>
  <c r="T126"/>
  <c r="S126"/>
  <c r="AD126" s="1"/>
  <c r="R126"/>
  <c r="O126"/>
  <c r="Z126" s="1"/>
  <c r="K126"/>
  <c r="J126"/>
  <c r="Y126" s="1"/>
  <c r="V125"/>
  <c r="T125"/>
  <c r="S125"/>
  <c r="AD125" s="1"/>
  <c r="R125"/>
  <c r="O125"/>
  <c r="Z125" s="1"/>
  <c r="K125"/>
  <c r="J125"/>
  <c r="Y125" s="1"/>
  <c r="V124"/>
  <c r="T124"/>
  <c r="S124"/>
  <c r="AD124" s="1"/>
  <c r="R124"/>
  <c r="O124"/>
  <c r="Z124" s="1"/>
  <c r="K124"/>
  <c r="J124"/>
  <c r="Y124" s="1"/>
  <c r="V123"/>
  <c r="T123"/>
  <c r="S123"/>
  <c r="AD123" s="1"/>
  <c r="R123"/>
  <c r="O123"/>
  <c r="Z123" s="1"/>
  <c r="K123"/>
  <c r="J123"/>
  <c r="Y123" s="1"/>
  <c r="V122"/>
  <c r="T122"/>
  <c r="S122"/>
  <c r="AD122" s="1"/>
  <c r="R122"/>
  <c r="O122"/>
  <c r="Z122" s="1"/>
  <c r="K122"/>
  <c r="J122"/>
  <c r="Y122" s="1"/>
  <c r="V121"/>
  <c r="T121"/>
  <c r="S121"/>
  <c r="AD121" s="1"/>
  <c r="R121"/>
  <c r="O121"/>
  <c r="Z121" s="1"/>
  <c r="K121"/>
  <c r="J121"/>
  <c r="Y121" s="1"/>
  <c r="V120"/>
  <c r="T120"/>
  <c r="S120"/>
  <c r="AD120" s="1"/>
  <c r="R120"/>
  <c r="O120"/>
  <c r="Z120" s="1"/>
  <c r="K120"/>
  <c r="J120"/>
  <c r="Y120" s="1"/>
  <c r="V119"/>
  <c r="T119"/>
  <c r="S119"/>
  <c r="AD119" s="1"/>
  <c r="R119"/>
  <c r="O119"/>
  <c r="Z119" s="1"/>
  <c r="K119"/>
  <c r="J119"/>
  <c r="Y119" s="1"/>
  <c r="V118"/>
  <c r="T118"/>
  <c r="S118"/>
  <c r="AD118" s="1"/>
  <c r="R118"/>
  <c r="O118"/>
  <c r="Z118" s="1"/>
  <c r="K118"/>
  <c r="J118"/>
  <c r="Y118" s="1"/>
  <c r="V117"/>
  <c r="T117"/>
  <c r="S117"/>
  <c r="AD117" s="1"/>
  <c r="R117"/>
  <c r="O117"/>
  <c r="Z117" s="1"/>
  <c r="K117"/>
  <c r="J117"/>
  <c r="Y117" s="1"/>
  <c r="V116"/>
  <c r="T116"/>
  <c r="S116"/>
  <c r="AD116" s="1"/>
  <c r="R116"/>
  <c r="O116"/>
  <c r="Z116" s="1"/>
  <c r="K116"/>
  <c r="J116"/>
  <c r="Y116" s="1"/>
  <c r="V115"/>
  <c r="T115"/>
  <c r="S115"/>
  <c r="AD115" s="1"/>
  <c r="R115"/>
  <c r="O115"/>
  <c r="Z115" s="1"/>
  <c r="K115"/>
  <c r="J115"/>
  <c r="Y115" s="1"/>
  <c r="V114"/>
  <c r="T114"/>
  <c r="S114"/>
  <c r="AD114" s="1"/>
  <c r="R114"/>
  <c r="O114"/>
  <c r="Z114" s="1"/>
  <c r="K114"/>
  <c r="J114"/>
  <c r="Y114" s="1"/>
  <c r="V113"/>
  <c r="T113"/>
  <c r="S113"/>
  <c r="AD113" s="1"/>
  <c r="R113"/>
  <c r="O113"/>
  <c r="Z113" s="1"/>
  <c r="K113"/>
  <c r="J113"/>
  <c r="Y113" s="1"/>
  <c r="V112"/>
  <c r="T112"/>
  <c r="S112"/>
  <c r="AD112" s="1"/>
  <c r="R112"/>
  <c r="O112"/>
  <c r="Z112" s="1"/>
  <c r="K112"/>
  <c r="J112"/>
  <c r="Y112" s="1"/>
  <c r="V111"/>
  <c r="T111"/>
  <c r="S111"/>
  <c r="AD111" s="1"/>
  <c r="R111"/>
  <c r="O111"/>
  <c r="Z111" s="1"/>
  <c r="K111"/>
  <c r="J111"/>
  <c r="Y111" s="1"/>
  <c r="V110"/>
  <c r="T110"/>
  <c r="S110"/>
  <c r="AD110" s="1"/>
  <c r="R110"/>
  <c r="O110"/>
  <c r="Z110" s="1"/>
  <c r="K110"/>
  <c r="J110"/>
  <c r="Y110" s="1"/>
  <c r="V109"/>
  <c r="T109"/>
  <c r="S109"/>
  <c r="AD109" s="1"/>
  <c r="R109"/>
  <c r="O109"/>
  <c r="Z109" s="1"/>
  <c r="K109"/>
  <c r="J109"/>
  <c r="Y109" s="1"/>
  <c r="V108"/>
  <c r="T108"/>
  <c r="S108"/>
  <c r="AD108" s="1"/>
  <c r="R108"/>
  <c r="O108"/>
  <c r="Z108" s="1"/>
  <c r="K108"/>
  <c r="J108"/>
  <c r="Y108" s="1"/>
  <c r="V107"/>
  <c r="T107"/>
  <c r="S107"/>
  <c r="AD107" s="1"/>
  <c r="R107"/>
  <c r="O107"/>
  <c r="Z107" s="1"/>
  <c r="K107"/>
  <c r="J107"/>
  <c r="Y107" s="1"/>
  <c r="V106"/>
  <c r="T106"/>
  <c r="S106"/>
  <c r="AD106" s="1"/>
  <c r="R106"/>
  <c r="O106"/>
  <c r="Z106" s="1"/>
  <c r="K106"/>
  <c r="J106"/>
  <c r="Y106" s="1"/>
  <c r="V105"/>
  <c r="T105"/>
  <c r="S105"/>
  <c r="AD105" s="1"/>
  <c r="R105"/>
  <c r="O105"/>
  <c r="Z105" s="1"/>
  <c r="K105"/>
  <c r="J105"/>
  <c r="Y105" s="1"/>
  <c r="V104"/>
  <c r="T104"/>
  <c r="S104"/>
  <c r="AD104" s="1"/>
  <c r="R104"/>
  <c r="O104"/>
  <c r="Z104" s="1"/>
  <c r="K104"/>
  <c r="J104"/>
  <c r="Y104" s="1"/>
  <c r="V103"/>
  <c r="T103"/>
  <c r="S103"/>
  <c r="AD103" s="1"/>
  <c r="R103"/>
  <c r="O103"/>
  <c r="Z103" s="1"/>
  <c r="K103"/>
  <c r="J103"/>
  <c r="Y103" s="1"/>
  <c r="V102"/>
  <c r="T102"/>
  <c r="S102"/>
  <c r="AD102" s="1"/>
  <c r="R102"/>
  <c r="O102"/>
  <c r="Z102" s="1"/>
  <c r="K102"/>
  <c r="J102"/>
  <c r="Y102" s="1"/>
  <c r="V101"/>
  <c r="T101"/>
  <c r="S101"/>
  <c r="AD101" s="1"/>
  <c r="R101"/>
  <c r="O101"/>
  <c r="Z101" s="1"/>
  <c r="K101"/>
  <c r="J101"/>
  <c r="Y101" s="1"/>
  <c r="V100"/>
  <c r="T100"/>
  <c r="S100"/>
  <c r="AD100" s="1"/>
  <c r="R100"/>
  <c r="O100"/>
  <c r="Z100" s="1"/>
  <c r="K100"/>
  <c r="J100"/>
  <c r="Y100" s="1"/>
  <c r="V99"/>
  <c r="T99"/>
  <c r="S99"/>
  <c r="AD99" s="1"/>
  <c r="R99"/>
  <c r="O99"/>
  <c r="Z99" s="1"/>
  <c r="K99"/>
  <c r="J99"/>
  <c r="Y99" s="1"/>
  <c r="V98"/>
  <c r="T98"/>
  <c r="S98"/>
  <c r="AD98" s="1"/>
  <c r="R98"/>
  <c r="O98"/>
  <c r="Z98" s="1"/>
  <c r="K98"/>
  <c r="J98"/>
  <c r="Y98" s="1"/>
  <c r="V97"/>
  <c r="T97"/>
  <c r="S97"/>
  <c r="AD97" s="1"/>
  <c r="R97"/>
  <c r="O97"/>
  <c r="Z97" s="1"/>
  <c r="K97"/>
  <c r="J97"/>
  <c r="Y97" s="1"/>
  <c r="V96"/>
  <c r="T96"/>
  <c r="S96"/>
  <c r="AD96" s="1"/>
  <c r="R96"/>
  <c r="O96"/>
  <c r="Z96" s="1"/>
  <c r="K96"/>
  <c r="J96"/>
  <c r="Y96" s="1"/>
  <c r="V95"/>
  <c r="T95"/>
  <c r="S95"/>
  <c r="AD95" s="1"/>
  <c r="R95"/>
  <c r="O95"/>
  <c r="Z95" s="1"/>
  <c r="K95"/>
  <c r="J95"/>
  <c r="Y95" s="1"/>
  <c r="V94"/>
  <c r="T94"/>
  <c r="S94"/>
  <c r="AD94" s="1"/>
  <c r="R94"/>
  <c r="O94"/>
  <c r="Z94" s="1"/>
  <c r="K94"/>
  <c r="J94"/>
  <c r="Y94" s="1"/>
  <c r="V93"/>
  <c r="T93"/>
  <c r="S93"/>
  <c r="AD93" s="1"/>
  <c r="R93"/>
  <c r="O93"/>
  <c r="Z93" s="1"/>
  <c r="K93"/>
  <c r="J93"/>
  <c r="Y93" s="1"/>
  <c r="V92"/>
  <c r="T92"/>
  <c r="S92"/>
  <c r="AD92" s="1"/>
  <c r="R92"/>
  <c r="O92"/>
  <c r="Z92" s="1"/>
  <c r="K92"/>
  <c r="J92"/>
  <c r="Y92" s="1"/>
  <c r="V91"/>
  <c r="T91"/>
  <c r="S91"/>
  <c r="AD91" s="1"/>
  <c r="R91"/>
  <c r="O91"/>
  <c r="Z91" s="1"/>
  <c r="K91"/>
  <c r="J91"/>
  <c r="Y91" s="1"/>
  <c r="V90"/>
  <c r="T90"/>
  <c r="S90"/>
  <c r="AD90" s="1"/>
  <c r="R90"/>
  <c r="O90"/>
  <c r="Z90" s="1"/>
  <c r="K90"/>
  <c r="J90"/>
  <c r="Y90" s="1"/>
  <c r="V89"/>
  <c r="T89"/>
  <c r="S89"/>
  <c r="AD89" s="1"/>
  <c r="R89"/>
  <c r="O89"/>
  <c r="Z89" s="1"/>
  <c r="K89"/>
  <c r="J89"/>
  <c r="Y89" s="1"/>
  <c r="V88"/>
  <c r="T88"/>
  <c r="S88"/>
  <c r="AD88" s="1"/>
  <c r="R88"/>
  <c r="O88"/>
  <c r="Z88" s="1"/>
  <c r="K88"/>
  <c r="J88"/>
  <c r="Y88" s="1"/>
  <c r="V87"/>
  <c r="T87"/>
  <c r="S87"/>
  <c r="AD87" s="1"/>
  <c r="R87"/>
  <c r="O87"/>
  <c r="Z87" s="1"/>
  <c r="K87"/>
  <c r="J87"/>
  <c r="Y87" s="1"/>
  <c r="V86"/>
  <c r="T86"/>
  <c r="S86"/>
  <c r="AD86" s="1"/>
  <c r="R86"/>
  <c r="O86"/>
  <c r="Z86" s="1"/>
  <c r="K86"/>
  <c r="J86"/>
  <c r="Y86" s="1"/>
  <c r="V85"/>
  <c r="T85"/>
  <c r="S85"/>
  <c r="AD85" s="1"/>
  <c r="R85"/>
  <c r="O85"/>
  <c r="Z85" s="1"/>
  <c r="K85"/>
  <c r="J85"/>
  <c r="Y85" s="1"/>
  <c r="V84"/>
  <c r="T84"/>
  <c r="S84"/>
  <c r="AD84" s="1"/>
  <c r="R84"/>
  <c r="O84"/>
  <c r="Z84" s="1"/>
  <c r="K84"/>
  <c r="J84"/>
  <c r="Y84" s="1"/>
  <c r="V83"/>
  <c r="T83"/>
  <c r="S83"/>
  <c r="AD83" s="1"/>
  <c r="R83"/>
  <c r="O83"/>
  <c r="Z83" s="1"/>
  <c r="K83"/>
  <c r="J83"/>
  <c r="Y83" s="1"/>
  <c r="V82"/>
  <c r="T82"/>
  <c r="S82"/>
  <c r="AD82" s="1"/>
  <c r="R82"/>
  <c r="O82"/>
  <c r="Z82" s="1"/>
  <c r="K82"/>
  <c r="J82"/>
  <c r="Y82" s="1"/>
  <c r="V81"/>
  <c r="T81"/>
  <c r="S81"/>
  <c r="AD81" s="1"/>
  <c r="R81"/>
  <c r="O81"/>
  <c r="Z81" s="1"/>
  <c r="K81"/>
  <c r="J81"/>
  <c r="Y81" s="1"/>
  <c r="V80"/>
  <c r="T80"/>
  <c r="S80"/>
  <c r="AD80" s="1"/>
  <c r="R80"/>
  <c r="O80"/>
  <c r="Z80" s="1"/>
  <c r="K80"/>
  <c r="J80"/>
  <c r="Y80" s="1"/>
  <c r="V79"/>
  <c r="T79"/>
  <c r="S79"/>
  <c r="AD79" s="1"/>
  <c r="R79"/>
  <c r="O79"/>
  <c r="Z79" s="1"/>
  <c r="K79"/>
  <c r="J79"/>
  <c r="Y79" s="1"/>
  <c r="V78"/>
  <c r="T78"/>
  <c r="S78"/>
  <c r="AD78" s="1"/>
  <c r="R78"/>
  <c r="O78"/>
  <c r="Z78" s="1"/>
  <c r="K78"/>
  <c r="J78"/>
  <c r="Y78" s="1"/>
  <c r="V77"/>
  <c r="T77"/>
  <c r="S77"/>
  <c r="AD77" s="1"/>
  <c r="R77"/>
  <c r="O77"/>
  <c r="Z77" s="1"/>
  <c r="K77"/>
  <c r="J77"/>
  <c r="Y77" s="1"/>
  <c r="V76"/>
  <c r="T76"/>
  <c r="S76"/>
  <c r="AD76" s="1"/>
  <c r="R76"/>
  <c r="O76"/>
  <c r="Z76" s="1"/>
  <c r="K76"/>
  <c r="J76"/>
  <c r="Y76" s="1"/>
  <c r="V75"/>
  <c r="T75"/>
  <c r="S75"/>
  <c r="AD75" s="1"/>
  <c r="R75"/>
  <c r="O75"/>
  <c r="Z75" s="1"/>
  <c r="K75"/>
  <c r="J75"/>
  <c r="Y75" s="1"/>
  <c r="V74"/>
  <c r="T74"/>
  <c r="S74"/>
  <c r="AD74" s="1"/>
  <c r="R74"/>
  <c r="O74"/>
  <c r="Z74" s="1"/>
  <c r="K74"/>
  <c r="J74"/>
  <c r="Y74" s="1"/>
  <c r="V73"/>
  <c r="T73"/>
  <c r="S73"/>
  <c r="AD73" s="1"/>
  <c r="R73"/>
  <c r="O73"/>
  <c r="Z73" s="1"/>
  <c r="K73"/>
  <c r="J73"/>
  <c r="Y73" s="1"/>
  <c r="V72"/>
  <c r="T72"/>
  <c r="S72"/>
  <c r="AD72" s="1"/>
  <c r="R72"/>
  <c r="O72"/>
  <c r="Z72" s="1"/>
  <c r="K72"/>
  <c r="J72"/>
  <c r="Y72" s="1"/>
  <c r="V71"/>
  <c r="T71"/>
  <c r="S71"/>
  <c r="AD71" s="1"/>
  <c r="R71"/>
  <c r="O71"/>
  <c r="Z71" s="1"/>
  <c r="K71"/>
  <c r="J71"/>
  <c r="Y71" s="1"/>
  <c r="V70"/>
  <c r="T70"/>
  <c r="S70"/>
  <c r="AD70" s="1"/>
  <c r="R70"/>
  <c r="O70"/>
  <c r="Z70" s="1"/>
  <c r="K70"/>
  <c r="J70"/>
  <c r="Y70" s="1"/>
  <c r="V69"/>
  <c r="T69"/>
  <c r="S69"/>
  <c r="AD69" s="1"/>
  <c r="R69"/>
  <c r="O69"/>
  <c r="Z69" s="1"/>
  <c r="K69"/>
  <c r="J69"/>
  <c r="Y69" s="1"/>
  <c r="V68"/>
  <c r="T68"/>
  <c r="S68"/>
  <c r="AD68" s="1"/>
  <c r="R68"/>
  <c r="O68"/>
  <c r="Z68" s="1"/>
  <c r="K68"/>
  <c r="J68"/>
  <c r="Y68" s="1"/>
  <c r="V67"/>
  <c r="T67"/>
  <c r="S67"/>
  <c r="AD67" s="1"/>
  <c r="R67"/>
  <c r="O67"/>
  <c r="Z67" s="1"/>
  <c r="K67"/>
  <c r="J67"/>
  <c r="Y67" s="1"/>
  <c r="V66"/>
  <c r="T66"/>
  <c r="S66"/>
  <c r="AD66" s="1"/>
  <c r="R66"/>
  <c r="O66"/>
  <c r="Z66" s="1"/>
  <c r="K66"/>
  <c r="J66"/>
  <c r="Y66" s="1"/>
  <c r="V65"/>
  <c r="T65"/>
  <c r="S65"/>
  <c r="AD65" s="1"/>
  <c r="R65"/>
  <c r="O65"/>
  <c r="Z65" s="1"/>
  <c r="K65"/>
  <c r="J65"/>
  <c r="Y65" s="1"/>
  <c r="V64"/>
  <c r="T64"/>
  <c r="S64"/>
  <c r="AD64" s="1"/>
  <c r="R64"/>
  <c r="O64"/>
  <c r="Z64" s="1"/>
  <c r="K64"/>
  <c r="J64"/>
  <c r="Y64" s="1"/>
  <c r="V63"/>
  <c r="T63"/>
  <c r="S63"/>
  <c r="AD63" s="1"/>
  <c r="R63"/>
  <c r="O63"/>
  <c r="Z63" s="1"/>
  <c r="K63"/>
  <c r="J63"/>
  <c r="Y63" s="1"/>
  <c r="V62"/>
  <c r="T62"/>
  <c r="S62"/>
  <c r="AD62" s="1"/>
  <c r="R62"/>
  <c r="O62"/>
  <c r="Z62" s="1"/>
  <c r="K62"/>
  <c r="J62"/>
  <c r="Y62" s="1"/>
  <c r="V61"/>
  <c r="T61"/>
  <c r="S61"/>
  <c r="AD61" s="1"/>
  <c r="R61"/>
  <c r="O61"/>
  <c r="Z61" s="1"/>
  <c r="K61"/>
  <c r="J61"/>
  <c r="Y61" s="1"/>
  <c r="V60"/>
  <c r="T60"/>
  <c r="S60"/>
  <c r="AD60" s="1"/>
  <c r="R60"/>
  <c r="O60"/>
  <c r="Z60" s="1"/>
  <c r="K60"/>
  <c r="J60"/>
  <c r="Y60" s="1"/>
  <c r="V59"/>
  <c r="T59"/>
  <c r="S59"/>
  <c r="AD59" s="1"/>
  <c r="R59"/>
  <c r="O59"/>
  <c r="Z59" s="1"/>
  <c r="K59"/>
  <c r="J59"/>
  <c r="Y59" s="1"/>
  <c r="V58"/>
  <c r="T58"/>
  <c r="S58"/>
  <c r="AD58" s="1"/>
  <c r="R58"/>
  <c r="O58"/>
  <c r="Z58" s="1"/>
  <c r="K58"/>
  <c r="J58"/>
  <c r="Y58" s="1"/>
  <c r="V57"/>
  <c r="T57"/>
  <c r="S57"/>
  <c r="AD57" s="1"/>
  <c r="R57"/>
  <c r="O57"/>
  <c r="Z57" s="1"/>
  <c r="K57"/>
  <c r="J57"/>
  <c r="Y57" s="1"/>
  <c r="V56"/>
  <c r="T56"/>
  <c r="S56"/>
  <c r="AD56" s="1"/>
  <c r="R56"/>
  <c r="O56"/>
  <c r="Z56" s="1"/>
  <c r="K56"/>
  <c r="J56"/>
  <c r="Y56" s="1"/>
  <c r="V55"/>
  <c r="T55"/>
  <c r="S55"/>
  <c r="AD55" s="1"/>
  <c r="R55"/>
  <c r="O55"/>
  <c r="Z55" s="1"/>
  <c r="K55"/>
  <c r="J55"/>
  <c r="Y55" s="1"/>
  <c r="V54"/>
  <c r="T54"/>
  <c r="S54"/>
  <c r="AD54" s="1"/>
  <c r="R54"/>
  <c r="O54"/>
  <c r="Z54" s="1"/>
  <c r="K54"/>
  <c r="J54"/>
  <c r="Y54" s="1"/>
  <c r="V53"/>
  <c r="T53"/>
  <c r="S53"/>
  <c r="AD53" s="1"/>
  <c r="R53"/>
  <c r="O53"/>
  <c r="Z53" s="1"/>
  <c r="K53"/>
  <c r="J53"/>
  <c r="Y53" s="1"/>
  <c r="V52"/>
  <c r="T52"/>
  <c r="S52"/>
  <c r="AD52" s="1"/>
  <c r="R52"/>
  <c r="O52"/>
  <c r="Z52" s="1"/>
  <c r="K52"/>
  <c r="J52"/>
  <c r="Y52" s="1"/>
  <c r="V51"/>
  <c r="T51"/>
  <c r="S51"/>
  <c r="AD51" s="1"/>
  <c r="R51"/>
  <c r="O51"/>
  <c r="Z51" s="1"/>
  <c r="K51"/>
  <c r="J51"/>
  <c r="Y51" s="1"/>
  <c r="V50"/>
  <c r="T50"/>
  <c r="S50"/>
  <c r="AD50" s="1"/>
  <c r="R50"/>
  <c r="O50"/>
  <c r="Z50" s="1"/>
  <c r="K50"/>
  <c r="J50"/>
  <c r="Y50" s="1"/>
  <c r="V49"/>
  <c r="T49"/>
  <c r="S49"/>
  <c r="AD49" s="1"/>
  <c r="R49"/>
  <c r="O49"/>
  <c r="Z49" s="1"/>
  <c r="K49"/>
  <c r="J49"/>
  <c r="Y49" s="1"/>
  <c r="V48"/>
  <c r="T48"/>
  <c r="S48"/>
  <c r="AD48" s="1"/>
  <c r="R48"/>
  <c r="O48"/>
  <c r="Z48" s="1"/>
  <c r="K48"/>
  <c r="J48"/>
  <c r="Y48" s="1"/>
  <c r="V47"/>
  <c r="T47"/>
  <c r="S47"/>
  <c r="AD47" s="1"/>
  <c r="R47"/>
  <c r="O47"/>
  <c r="Z47" s="1"/>
  <c r="K47"/>
  <c r="J47"/>
  <c r="Y47" s="1"/>
  <c r="V46"/>
  <c r="T46"/>
  <c r="S46"/>
  <c r="AD46" s="1"/>
  <c r="R46"/>
  <c r="O46"/>
  <c r="Z46" s="1"/>
  <c r="K46"/>
  <c r="J46"/>
  <c r="Y46" s="1"/>
  <c r="V45"/>
  <c r="T45"/>
  <c r="S45"/>
  <c r="AD45" s="1"/>
  <c r="R45"/>
  <c r="O45"/>
  <c r="Z45" s="1"/>
  <c r="K45"/>
  <c r="J45"/>
  <c r="Y45" s="1"/>
  <c r="V44"/>
  <c r="T44"/>
  <c r="S44"/>
  <c r="AD44" s="1"/>
  <c r="R44"/>
  <c r="O44"/>
  <c r="Z44" s="1"/>
  <c r="K44"/>
  <c r="J44"/>
  <c r="Y44" s="1"/>
  <c r="V43"/>
  <c r="T43"/>
  <c r="S43"/>
  <c r="AD43" s="1"/>
  <c r="R43"/>
  <c r="O43"/>
  <c r="Z43" s="1"/>
  <c r="K43"/>
  <c r="J43"/>
  <c r="Y43" s="1"/>
  <c r="V42"/>
  <c r="T42"/>
  <c r="S42"/>
  <c r="AD42" s="1"/>
  <c r="R42"/>
  <c r="O42"/>
  <c r="Z42" s="1"/>
  <c r="K42"/>
  <c r="J42"/>
  <c r="Y42" s="1"/>
  <c r="V41"/>
  <c r="T41"/>
  <c r="S41"/>
  <c r="AD41" s="1"/>
  <c r="R41"/>
  <c r="O41"/>
  <c r="Z41" s="1"/>
  <c r="K41"/>
  <c r="J41"/>
  <c r="Y41" s="1"/>
  <c r="V40"/>
  <c r="T40"/>
  <c r="S40"/>
  <c r="AD40" s="1"/>
  <c r="R40"/>
  <c r="O40"/>
  <c r="Z40" s="1"/>
  <c r="K40"/>
  <c r="J40"/>
  <c r="Y40" s="1"/>
  <c r="V39"/>
  <c r="T39"/>
  <c r="S39"/>
  <c r="AD39" s="1"/>
  <c r="R39"/>
  <c r="O39"/>
  <c r="Z39" s="1"/>
  <c r="K39"/>
  <c r="J39"/>
  <c r="Y39" s="1"/>
  <c r="V38"/>
  <c r="T38"/>
  <c r="S38"/>
  <c r="AD38" s="1"/>
  <c r="R38"/>
  <c r="O38"/>
  <c r="Z38" s="1"/>
  <c r="K38"/>
  <c r="J38"/>
  <c r="Y38" s="1"/>
  <c r="V37"/>
  <c r="T37"/>
  <c r="S37"/>
  <c r="AD37" s="1"/>
  <c r="R37"/>
  <c r="O37"/>
  <c r="Z37" s="1"/>
  <c r="K37"/>
  <c r="J37"/>
  <c r="Y37" s="1"/>
  <c r="V36"/>
  <c r="T36"/>
  <c r="S36"/>
  <c r="AD36" s="1"/>
  <c r="R36"/>
  <c r="O36"/>
  <c r="Z36" s="1"/>
  <c r="K36"/>
  <c r="J36"/>
  <c r="Y36" s="1"/>
  <c r="V35"/>
  <c r="T35"/>
  <c r="S35"/>
  <c r="AD35" s="1"/>
  <c r="R35"/>
  <c r="O35"/>
  <c r="Z35" s="1"/>
  <c r="K35"/>
  <c r="J35"/>
  <c r="Y35" s="1"/>
  <c r="V34"/>
  <c r="T34"/>
  <c r="S34"/>
  <c r="AD34" s="1"/>
  <c r="R34"/>
  <c r="O34"/>
  <c r="Z34" s="1"/>
  <c r="K34"/>
  <c r="J34"/>
  <c r="Y34" s="1"/>
  <c r="V33"/>
  <c r="T33"/>
  <c r="S33"/>
  <c r="AD33" s="1"/>
  <c r="R33"/>
  <c r="O33"/>
  <c r="Z33" s="1"/>
  <c r="K33"/>
  <c r="J33"/>
  <c r="Y33" s="1"/>
  <c r="V32"/>
  <c r="T32"/>
  <c r="S32"/>
  <c r="AD32" s="1"/>
  <c r="R32"/>
  <c r="O32"/>
  <c r="Z32" s="1"/>
  <c r="K32"/>
  <c r="J32"/>
  <c r="Y32" s="1"/>
  <c r="V31"/>
  <c r="T31"/>
  <c r="S31"/>
  <c r="AD31" s="1"/>
  <c r="R31"/>
  <c r="O31"/>
  <c r="Z31" s="1"/>
  <c r="K31"/>
  <c r="J31"/>
  <c r="Y31" s="1"/>
  <c r="V30"/>
  <c r="T30"/>
  <c r="S30"/>
  <c r="AD30" s="1"/>
  <c r="R30"/>
  <c r="O30"/>
  <c r="Z30" s="1"/>
  <c r="K30"/>
  <c r="J30"/>
  <c r="Y30" s="1"/>
  <c r="V29"/>
  <c r="T29"/>
  <c r="S29"/>
  <c r="AD29" s="1"/>
  <c r="R29"/>
  <c r="O29"/>
  <c r="Z29" s="1"/>
  <c r="K29"/>
  <c r="J29"/>
  <c r="Y29" s="1"/>
  <c r="V28"/>
  <c r="T28"/>
  <c r="S28"/>
  <c r="AD28" s="1"/>
  <c r="R28"/>
  <c r="O28"/>
  <c r="Z28" s="1"/>
  <c r="K28"/>
  <c r="J28"/>
  <c r="Y28" s="1"/>
  <c r="V27"/>
  <c r="T27"/>
  <c r="S27"/>
  <c r="AD27" s="1"/>
  <c r="R27"/>
  <c r="O27"/>
  <c r="Z27" s="1"/>
  <c r="K27"/>
  <c r="J27"/>
  <c r="Y27" s="1"/>
  <c r="V26"/>
  <c r="T26"/>
  <c r="S26"/>
  <c r="AD26" s="1"/>
  <c r="R26"/>
  <c r="O26"/>
  <c r="Z26" s="1"/>
  <c r="K26"/>
  <c r="J26"/>
  <c r="Y26" s="1"/>
  <c r="V25"/>
  <c r="T25"/>
  <c r="S25"/>
  <c r="AD25" s="1"/>
  <c r="R25"/>
  <c r="O25"/>
  <c r="Z25" s="1"/>
  <c r="K25"/>
  <c r="J25"/>
  <c r="Y25" s="1"/>
  <c r="V24"/>
  <c r="T24"/>
  <c r="S24"/>
  <c r="AD24" s="1"/>
  <c r="R24"/>
  <c r="O24"/>
  <c r="Z24" s="1"/>
  <c r="K24"/>
  <c r="J24"/>
  <c r="Y24" s="1"/>
  <c r="V23"/>
  <c r="T23"/>
  <c r="S23"/>
  <c r="AD23" s="1"/>
  <c r="R23"/>
  <c r="O23"/>
  <c r="Z23" s="1"/>
  <c r="K23"/>
  <c r="J23"/>
  <c r="Y23" s="1"/>
  <c r="V22"/>
  <c r="T22"/>
  <c r="S22"/>
  <c r="AD22" s="1"/>
  <c r="R22"/>
  <c r="O22"/>
  <c r="Z22" s="1"/>
  <c r="K22"/>
  <c r="J22"/>
  <c r="Y22" s="1"/>
  <c r="V21"/>
  <c r="T21"/>
  <c r="S21"/>
  <c r="AD21" s="1"/>
  <c r="R21"/>
  <c r="O21"/>
  <c r="Z21" s="1"/>
  <c r="K21"/>
  <c r="J21"/>
  <c r="Y21" s="1"/>
  <c r="V20"/>
  <c r="T20"/>
  <c r="S20"/>
  <c r="AD20" s="1"/>
  <c r="R20"/>
  <c r="O20"/>
  <c r="Z20" s="1"/>
  <c r="K20"/>
  <c r="J20"/>
  <c r="Y20" s="1"/>
  <c r="V19"/>
  <c r="T19"/>
  <c r="S19"/>
  <c r="AD19" s="1"/>
  <c r="R19"/>
  <c r="O19"/>
  <c r="Z19" s="1"/>
  <c r="K19"/>
  <c r="J19"/>
  <c r="Y19" s="1"/>
  <c r="V18"/>
  <c r="T18"/>
  <c r="S18"/>
  <c r="AD18" s="1"/>
  <c r="R18"/>
  <c r="O18"/>
  <c r="Z18" s="1"/>
  <c r="K18"/>
  <c r="J18"/>
  <c r="Y18" s="1"/>
  <c r="V17"/>
  <c r="T17"/>
  <c r="S17"/>
  <c r="AD17" s="1"/>
  <c r="R17"/>
  <c r="O17"/>
  <c r="Z17" s="1"/>
  <c r="K17"/>
  <c r="J17"/>
  <c r="Y17" s="1"/>
  <c r="V16"/>
  <c r="T16"/>
  <c r="S16"/>
  <c r="AD16" s="1"/>
  <c r="R16"/>
  <c r="O16"/>
  <c r="Z16" s="1"/>
  <c r="K16"/>
  <c r="J16"/>
  <c r="Y16" s="1"/>
  <c r="V15"/>
  <c r="T15"/>
  <c r="S15"/>
  <c r="AD15" s="1"/>
  <c r="R15"/>
  <c r="O15"/>
  <c r="Z15" s="1"/>
  <c r="K15"/>
  <c r="J15"/>
  <c r="Y15" s="1"/>
  <c r="V14"/>
  <c r="T14"/>
  <c r="S14"/>
  <c r="AD14" s="1"/>
  <c r="R14"/>
  <c r="O14"/>
  <c r="Z14" s="1"/>
  <c r="K14"/>
  <c r="J14"/>
  <c r="Y14" s="1"/>
  <c r="V13"/>
  <c r="T13"/>
  <c r="S13"/>
  <c r="AD13" s="1"/>
  <c r="R13"/>
  <c r="O13"/>
  <c r="Z13" s="1"/>
  <c r="K13"/>
  <c r="J13"/>
  <c r="Y13" s="1"/>
  <c r="V12"/>
  <c r="T12"/>
  <c r="S12"/>
  <c r="AD12" s="1"/>
  <c r="R12"/>
  <c r="O12"/>
  <c r="Z12" s="1"/>
  <c r="K12"/>
  <c r="J12"/>
  <c r="Y12" s="1"/>
  <c r="V11"/>
  <c r="T11"/>
  <c r="S11"/>
  <c r="AD11" s="1"/>
  <c r="R11"/>
  <c r="O11"/>
  <c r="Z11" s="1"/>
  <c r="K11"/>
  <c r="J11"/>
  <c r="Y11" s="1"/>
  <c r="V10"/>
  <c r="T10"/>
  <c r="S10"/>
  <c r="AD10" s="1"/>
  <c r="R10"/>
  <c r="O10"/>
  <c r="Z10" s="1"/>
  <c r="K10"/>
  <c r="J10"/>
  <c r="Y10" s="1"/>
  <c r="Q8"/>
  <c r="M8"/>
  <c r="AC8" s="1"/>
  <c r="I8"/>
  <c r="D8"/>
  <c r="C8"/>
  <c r="S8" l="1"/>
  <c r="AD8" s="1"/>
  <c r="AB8"/>
  <c r="O8"/>
  <c r="Z8" s="1"/>
  <c r="T8"/>
  <c r="K8"/>
  <c r="X8"/>
  <c r="V8"/>
  <c r="J8"/>
  <c r="Y8" s="1"/>
  <c r="R8"/>
  <c r="W9" i="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8"/>
  <c r="U303" l="1"/>
  <c r="T303"/>
  <c r="S303"/>
  <c r="P303"/>
  <c r="K303"/>
  <c r="U302"/>
  <c r="T302"/>
  <c r="S302"/>
  <c r="P302"/>
  <c r="K302"/>
  <c r="U301"/>
  <c r="T301"/>
  <c r="S301"/>
  <c r="P301"/>
  <c r="K301"/>
  <c r="U300"/>
  <c r="T300"/>
  <c r="S300"/>
  <c r="P300"/>
  <c r="K300"/>
  <c r="U299"/>
  <c r="T299"/>
  <c r="S299"/>
  <c r="P299"/>
  <c r="K299"/>
  <c r="U298"/>
  <c r="T298"/>
  <c r="S298"/>
  <c r="P298"/>
  <c r="K298"/>
  <c r="U297"/>
  <c r="T297"/>
  <c r="S297"/>
  <c r="P297"/>
  <c r="K297"/>
  <c r="U296"/>
  <c r="T296"/>
  <c r="S296"/>
  <c r="P296"/>
  <c r="K296"/>
  <c r="U295"/>
  <c r="T295"/>
  <c r="S295"/>
  <c r="P295"/>
  <c r="K295"/>
  <c r="U294"/>
  <c r="T294"/>
  <c r="S294"/>
  <c r="P294"/>
  <c r="K294"/>
  <c r="U293"/>
  <c r="T293"/>
  <c r="S293"/>
  <c r="P293"/>
  <c r="K293"/>
  <c r="U292"/>
  <c r="T292"/>
  <c r="S292"/>
  <c r="P292"/>
  <c r="K292"/>
  <c r="U291"/>
  <c r="T291"/>
  <c r="S291"/>
  <c r="P291"/>
  <c r="K291"/>
  <c r="U290"/>
  <c r="T290"/>
  <c r="S290"/>
  <c r="P290"/>
  <c r="K290"/>
  <c r="U289"/>
  <c r="T289"/>
  <c r="S289"/>
  <c r="P289"/>
  <c r="K289"/>
  <c r="U288"/>
  <c r="T288"/>
  <c r="S288"/>
  <c r="P288"/>
  <c r="K288"/>
  <c r="U287"/>
  <c r="T287"/>
  <c r="S287"/>
  <c r="P287"/>
  <c r="K287"/>
  <c r="U286"/>
  <c r="T286"/>
  <c r="S286"/>
  <c r="P286"/>
  <c r="K286"/>
  <c r="U285"/>
  <c r="T285"/>
  <c r="S285"/>
  <c r="P285"/>
  <c r="K285"/>
  <c r="U284"/>
  <c r="T284"/>
  <c r="S284"/>
  <c r="P284"/>
  <c r="K284"/>
  <c r="U283"/>
  <c r="T283"/>
  <c r="S283"/>
  <c r="P283"/>
  <c r="K283"/>
  <c r="U282"/>
  <c r="T282"/>
  <c r="S282"/>
  <c r="P282"/>
  <c r="K282"/>
  <c r="U281"/>
  <c r="T281"/>
  <c r="S281"/>
  <c r="P281"/>
  <c r="K281"/>
  <c r="U280"/>
  <c r="T280"/>
  <c r="S280"/>
  <c r="P280"/>
  <c r="K280"/>
  <c r="U279"/>
  <c r="T279"/>
  <c r="S279"/>
  <c r="P279"/>
  <c r="K279"/>
  <c r="U278"/>
  <c r="T278"/>
  <c r="S278"/>
  <c r="P278"/>
  <c r="K278"/>
  <c r="U277"/>
  <c r="T277"/>
  <c r="S277"/>
  <c r="P277"/>
  <c r="K277"/>
  <c r="U276"/>
  <c r="T276"/>
  <c r="S276"/>
  <c r="P276"/>
  <c r="K276"/>
  <c r="U275"/>
  <c r="T275"/>
  <c r="S275"/>
  <c r="P275"/>
  <c r="K275"/>
  <c r="U273"/>
  <c r="T273"/>
  <c r="S273"/>
  <c r="P273"/>
  <c r="K273"/>
  <c r="U272"/>
  <c r="T272"/>
  <c r="S272"/>
  <c r="P272"/>
  <c r="K272"/>
  <c r="U271"/>
  <c r="T271"/>
  <c r="S271"/>
  <c r="P271"/>
  <c r="K271"/>
  <c r="U270"/>
  <c r="T270"/>
  <c r="S270"/>
  <c r="P270"/>
  <c r="K270"/>
  <c r="U269"/>
  <c r="T269"/>
  <c r="S269"/>
  <c r="P269"/>
  <c r="K269"/>
  <c r="U268"/>
  <c r="T268"/>
  <c r="S268"/>
  <c r="P268"/>
  <c r="K268"/>
  <c r="U267"/>
  <c r="T267"/>
  <c r="S267"/>
  <c r="P267"/>
  <c r="K267"/>
  <c r="U266"/>
  <c r="T266"/>
  <c r="S266"/>
  <c r="P266"/>
  <c r="K266"/>
  <c r="U265"/>
  <c r="T265"/>
  <c r="S265"/>
  <c r="P265"/>
  <c r="K265"/>
  <c r="U264"/>
  <c r="T264"/>
  <c r="S264"/>
  <c r="P264"/>
  <c r="K264"/>
  <c r="U263"/>
  <c r="T263"/>
  <c r="S263"/>
  <c r="P263"/>
  <c r="K263"/>
  <c r="U262"/>
  <c r="T262"/>
  <c r="S262"/>
  <c r="P262"/>
  <c r="K262"/>
  <c r="U261"/>
  <c r="T261"/>
  <c r="S261"/>
  <c r="P261"/>
  <c r="K261"/>
  <c r="U260"/>
  <c r="T260"/>
  <c r="S260"/>
  <c r="P260"/>
  <c r="K260"/>
  <c r="U259"/>
  <c r="T259"/>
  <c r="S259"/>
  <c r="P259"/>
  <c r="K259"/>
  <c r="U258"/>
  <c r="T258"/>
  <c r="S258"/>
  <c r="P258"/>
  <c r="K258"/>
  <c r="U257"/>
  <c r="T257"/>
  <c r="S257"/>
  <c r="P257"/>
  <c r="K257"/>
  <c r="U256"/>
  <c r="T256"/>
  <c r="S256"/>
  <c r="P256"/>
  <c r="K256"/>
  <c r="U255"/>
  <c r="T255"/>
  <c r="S255"/>
  <c r="P255"/>
  <c r="K255"/>
  <c r="U254"/>
  <c r="T254"/>
  <c r="S254"/>
  <c r="P254"/>
  <c r="K254"/>
  <c r="U253"/>
  <c r="T253"/>
  <c r="S253"/>
  <c r="P253"/>
  <c r="K253"/>
  <c r="U252"/>
  <c r="T252"/>
  <c r="S252"/>
  <c r="P252"/>
  <c r="K252"/>
  <c r="U251"/>
  <c r="T251"/>
  <c r="S251"/>
  <c r="P251"/>
  <c r="K251"/>
  <c r="U250"/>
  <c r="T250"/>
  <c r="S250"/>
  <c r="P250"/>
  <c r="K250"/>
  <c r="U249"/>
  <c r="T249"/>
  <c r="S249"/>
  <c r="P249"/>
  <c r="K249"/>
  <c r="U248"/>
  <c r="T248"/>
  <c r="S248"/>
  <c r="P248"/>
  <c r="K248"/>
  <c r="U247"/>
  <c r="T247"/>
  <c r="S247"/>
  <c r="P247"/>
  <c r="K247"/>
  <c r="U246"/>
  <c r="T246"/>
  <c r="S246"/>
  <c r="P246"/>
  <c r="K246"/>
  <c r="U245"/>
  <c r="T245"/>
  <c r="S245"/>
  <c r="P245"/>
  <c r="K245"/>
  <c r="U244"/>
  <c r="T244"/>
  <c r="S244"/>
  <c r="P244"/>
  <c r="K244"/>
  <c r="U243"/>
  <c r="T243"/>
  <c r="S243"/>
  <c r="P243"/>
  <c r="K243"/>
  <c r="U242"/>
  <c r="T242"/>
  <c r="S242"/>
  <c r="P242"/>
  <c r="K242"/>
  <c r="U241"/>
  <c r="T241"/>
  <c r="S241"/>
  <c r="P241"/>
  <c r="K241"/>
  <c r="U240"/>
  <c r="T240"/>
  <c r="S240"/>
  <c r="P240"/>
  <c r="K240"/>
  <c r="U239"/>
  <c r="T239"/>
  <c r="S239"/>
  <c r="P239"/>
  <c r="K239"/>
  <c r="U238"/>
  <c r="T238"/>
  <c r="S238"/>
  <c r="P238"/>
  <c r="K238"/>
  <c r="U237"/>
  <c r="T237"/>
  <c r="S237"/>
  <c r="P237"/>
  <c r="K237"/>
  <c r="U236"/>
  <c r="T236"/>
  <c r="S236"/>
  <c r="P236"/>
  <c r="K236"/>
  <c r="U235"/>
  <c r="T235"/>
  <c r="S235"/>
  <c r="P235"/>
  <c r="K235"/>
  <c r="U234"/>
  <c r="T234"/>
  <c r="S234"/>
  <c r="P234"/>
  <c r="K234"/>
  <c r="U233"/>
  <c r="T233"/>
  <c r="S233"/>
  <c r="P233"/>
  <c r="K233"/>
  <c r="U232"/>
  <c r="T232"/>
  <c r="S232"/>
  <c r="P232"/>
  <c r="K232"/>
  <c r="U231"/>
  <c r="T231"/>
  <c r="S231"/>
  <c r="P231"/>
  <c r="K231"/>
  <c r="U230"/>
  <c r="T230"/>
  <c r="S230"/>
  <c r="P230"/>
  <c r="K230"/>
  <c r="U229"/>
  <c r="T229"/>
  <c r="S229"/>
  <c r="P229"/>
  <c r="K229"/>
  <c r="U228"/>
  <c r="T228"/>
  <c r="S228"/>
  <c r="P228"/>
  <c r="K228"/>
  <c r="U227"/>
  <c r="T227"/>
  <c r="S227"/>
  <c r="P227"/>
  <c r="K227"/>
  <c r="U226"/>
  <c r="T226"/>
  <c r="S226"/>
  <c r="P226"/>
  <c r="K226"/>
  <c r="U225"/>
  <c r="T225"/>
  <c r="S225"/>
  <c r="P225"/>
  <c r="K225"/>
  <c r="U224"/>
  <c r="T224"/>
  <c r="S224"/>
  <c r="P224"/>
  <c r="K224"/>
  <c r="U223"/>
  <c r="T223"/>
  <c r="S223"/>
  <c r="P223"/>
  <c r="K223"/>
  <c r="U222"/>
  <c r="T222"/>
  <c r="S222"/>
  <c r="P222"/>
  <c r="K222"/>
  <c r="U221"/>
  <c r="T221"/>
  <c r="S221"/>
  <c r="P221"/>
  <c r="K221"/>
  <c r="U220"/>
  <c r="T220"/>
  <c r="S220"/>
  <c r="P220"/>
  <c r="K220"/>
  <c r="U219"/>
  <c r="T219"/>
  <c r="S219"/>
  <c r="P219"/>
  <c r="K219"/>
  <c r="U218"/>
  <c r="T218"/>
  <c r="S218"/>
  <c r="P218"/>
  <c r="K218"/>
  <c r="U217"/>
  <c r="T217"/>
  <c r="S217"/>
  <c r="P217"/>
  <c r="K217"/>
  <c r="U216"/>
  <c r="T216"/>
  <c r="S216"/>
  <c r="P216"/>
  <c r="K216"/>
  <c r="U215"/>
  <c r="T215"/>
  <c r="S215"/>
  <c r="P215"/>
  <c r="K215"/>
  <c r="U214"/>
  <c r="T214"/>
  <c r="S214"/>
  <c r="P214"/>
  <c r="K214"/>
  <c r="U213"/>
  <c r="T213"/>
  <c r="S213"/>
  <c r="P213"/>
  <c r="K213"/>
  <c r="U212"/>
  <c r="T212"/>
  <c r="S212"/>
  <c r="P212"/>
  <c r="K212"/>
  <c r="U211"/>
  <c r="T211"/>
  <c r="S211"/>
  <c r="P211"/>
  <c r="K211"/>
  <c r="U210"/>
  <c r="T210"/>
  <c r="S210"/>
  <c r="P210"/>
  <c r="K210"/>
  <c r="U209"/>
  <c r="T209"/>
  <c r="S209"/>
  <c r="P209"/>
  <c r="K209"/>
  <c r="U208"/>
  <c r="T208"/>
  <c r="S208"/>
  <c r="P208"/>
  <c r="K208"/>
  <c r="U207"/>
  <c r="T207"/>
  <c r="S207"/>
  <c r="P207"/>
  <c r="K207"/>
  <c r="U206"/>
  <c r="T206"/>
  <c r="S206"/>
  <c r="P206"/>
  <c r="K206"/>
  <c r="U205"/>
  <c r="T205"/>
  <c r="S205"/>
  <c r="P205"/>
  <c r="K205"/>
  <c r="U204"/>
  <c r="T204"/>
  <c r="S204"/>
  <c r="P204"/>
  <c r="K204"/>
  <c r="U203"/>
  <c r="T203"/>
  <c r="S203"/>
  <c r="P203"/>
  <c r="K203"/>
  <c r="U202"/>
  <c r="T202"/>
  <c r="S202"/>
  <c r="P202"/>
  <c r="K202"/>
  <c r="U201"/>
  <c r="T201"/>
  <c r="S201"/>
  <c r="P201"/>
  <c r="K201"/>
  <c r="U200"/>
  <c r="T200"/>
  <c r="S200"/>
  <c r="P200"/>
  <c r="K200"/>
  <c r="U199"/>
  <c r="T199"/>
  <c r="S199"/>
  <c r="P199"/>
  <c r="K199"/>
  <c r="U198"/>
  <c r="T198"/>
  <c r="S198"/>
  <c r="P198"/>
  <c r="K198"/>
  <c r="U197"/>
  <c r="T197"/>
  <c r="S197"/>
  <c r="P197"/>
  <c r="K197"/>
  <c r="U196"/>
  <c r="T196"/>
  <c r="S196"/>
  <c r="P196"/>
  <c r="K196"/>
  <c r="U195"/>
  <c r="T195"/>
  <c r="S195"/>
  <c r="P195"/>
  <c r="K195"/>
  <c r="U194"/>
  <c r="T194"/>
  <c r="S194"/>
  <c r="P194"/>
  <c r="K194"/>
  <c r="U193"/>
  <c r="T193"/>
  <c r="S193"/>
  <c r="P193"/>
  <c r="K193"/>
  <c r="U192"/>
  <c r="T192"/>
  <c r="S192"/>
  <c r="P192"/>
  <c r="K192"/>
  <c r="U191"/>
  <c r="T191"/>
  <c r="S191"/>
  <c r="P191"/>
  <c r="K191"/>
  <c r="U190"/>
  <c r="T190"/>
  <c r="S190"/>
  <c r="P190"/>
  <c r="K190"/>
  <c r="U189"/>
  <c r="T189"/>
  <c r="S189"/>
  <c r="P189"/>
  <c r="K189"/>
  <c r="U188"/>
  <c r="T188"/>
  <c r="S188"/>
  <c r="P188"/>
  <c r="K188"/>
  <c r="U187"/>
  <c r="T187"/>
  <c r="S187"/>
  <c r="P187"/>
  <c r="K187"/>
  <c r="U186"/>
  <c r="T186"/>
  <c r="S186"/>
  <c r="P186"/>
  <c r="K186"/>
  <c r="U185"/>
  <c r="T185"/>
  <c r="S185"/>
  <c r="P185"/>
  <c r="K185"/>
  <c r="U184"/>
  <c r="T184"/>
  <c r="S184"/>
  <c r="P184"/>
  <c r="K184"/>
  <c r="U183"/>
  <c r="T183"/>
  <c r="S183"/>
  <c r="P183"/>
  <c r="K183"/>
  <c r="U182"/>
  <c r="T182"/>
  <c r="S182"/>
  <c r="P182"/>
  <c r="K182"/>
  <c r="U181"/>
  <c r="T181"/>
  <c r="S181"/>
  <c r="P181"/>
  <c r="K181"/>
  <c r="U180"/>
  <c r="T180"/>
  <c r="S180"/>
  <c r="P180"/>
  <c r="K180"/>
  <c r="U179"/>
  <c r="T179"/>
  <c r="S179"/>
  <c r="P179"/>
  <c r="K179"/>
  <c r="U178"/>
  <c r="T178"/>
  <c r="S178"/>
  <c r="P178"/>
  <c r="K178"/>
  <c r="U177"/>
  <c r="T177"/>
  <c r="S177"/>
  <c r="P177"/>
  <c r="K177"/>
  <c r="U176"/>
  <c r="T176"/>
  <c r="S176"/>
  <c r="P176"/>
  <c r="K176"/>
  <c r="U175"/>
  <c r="T175"/>
  <c r="S175"/>
  <c r="P175"/>
  <c r="K175"/>
  <c r="U174"/>
  <c r="T174"/>
  <c r="S174"/>
  <c r="P174"/>
  <c r="K174"/>
  <c r="U173"/>
  <c r="T173"/>
  <c r="S173"/>
  <c r="P173"/>
  <c r="K173"/>
  <c r="U172"/>
  <c r="T172"/>
  <c r="S172"/>
  <c r="P172"/>
  <c r="K172"/>
  <c r="U171"/>
  <c r="T171"/>
  <c r="S171"/>
  <c r="P171"/>
  <c r="K171"/>
  <c r="U170"/>
  <c r="T170"/>
  <c r="S170"/>
  <c r="P170"/>
  <c r="K170"/>
  <c r="U169"/>
  <c r="T169"/>
  <c r="S169"/>
  <c r="P169"/>
  <c r="K169"/>
  <c r="U168"/>
  <c r="T168"/>
  <c r="S168"/>
  <c r="P168"/>
  <c r="K168"/>
  <c r="U167"/>
  <c r="T167"/>
  <c r="S167"/>
  <c r="P167"/>
  <c r="K167"/>
  <c r="U166"/>
  <c r="T166"/>
  <c r="S166"/>
  <c r="P166"/>
  <c r="K166"/>
  <c r="U165"/>
  <c r="T165"/>
  <c r="S165"/>
  <c r="P165"/>
  <c r="K165"/>
  <c r="U164"/>
  <c r="T164"/>
  <c r="S164"/>
  <c r="P164"/>
  <c r="K164"/>
  <c r="U163"/>
  <c r="T163"/>
  <c r="S163"/>
  <c r="P163"/>
  <c r="K163"/>
  <c r="U162"/>
  <c r="T162"/>
  <c r="S162"/>
  <c r="P162"/>
  <c r="K162"/>
  <c r="U161"/>
  <c r="T161"/>
  <c r="S161"/>
  <c r="P161"/>
  <c r="K161"/>
  <c r="U160"/>
  <c r="T160"/>
  <c r="S160"/>
  <c r="P160"/>
  <c r="K160"/>
  <c r="U159"/>
  <c r="T159"/>
  <c r="S159"/>
  <c r="P159"/>
  <c r="K159"/>
  <c r="U158"/>
  <c r="T158"/>
  <c r="S158"/>
  <c r="P158"/>
  <c r="K158"/>
  <c r="U157"/>
  <c r="T157"/>
  <c r="S157"/>
  <c r="P157"/>
  <c r="K157"/>
  <c r="U156"/>
  <c r="T156"/>
  <c r="S156"/>
  <c r="P156"/>
  <c r="K156"/>
  <c r="U155"/>
  <c r="T155"/>
  <c r="S155"/>
  <c r="P155"/>
  <c r="K155"/>
  <c r="U154"/>
  <c r="T154"/>
  <c r="S154"/>
  <c r="P154"/>
  <c r="K154"/>
  <c r="U153"/>
  <c r="T153"/>
  <c r="S153"/>
  <c r="P153"/>
  <c r="K153"/>
  <c r="U152"/>
  <c r="T152"/>
  <c r="S152"/>
  <c r="P152"/>
  <c r="K152"/>
  <c r="U151"/>
  <c r="T151"/>
  <c r="S151"/>
  <c r="P151"/>
  <c r="K151"/>
  <c r="U150"/>
  <c r="T150"/>
  <c r="S150"/>
  <c r="P150"/>
  <c r="K150"/>
  <c r="U149"/>
  <c r="T149"/>
  <c r="S149"/>
  <c r="P149"/>
  <c r="K149"/>
  <c r="U148"/>
  <c r="T148"/>
  <c r="S148"/>
  <c r="P148"/>
  <c r="K148"/>
  <c r="U147"/>
  <c r="T147"/>
  <c r="S147"/>
  <c r="P147"/>
  <c r="K147"/>
  <c r="U146"/>
  <c r="T146"/>
  <c r="S146"/>
  <c r="P146"/>
  <c r="K146"/>
  <c r="U145"/>
  <c r="T145"/>
  <c r="S145"/>
  <c r="P145"/>
  <c r="K145"/>
  <c r="U144"/>
  <c r="T144"/>
  <c r="S144"/>
  <c r="P144"/>
  <c r="K144"/>
  <c r="U143"/>
  <c r="T143"/>
  <c r="S143"/>
  <c r="P143"/>
  <c r="K143"/>
  <c r="U142"/>
  <c r="T142"/>
  <c r="S142"/>
  <c r="P142"/>
  <c r="K142"/>
  <c r="U141"/>
  <c r="T141"/>
  <c r="S141"/>
  <c r="P141"/>
  <c r="K141"/>
  <c r="U140"/>
  <c r="T140"/>
  <c r="S140"/>
  <c r="P140"/>
  <c r="K140"/>
  <c r="U139"/>
  <c r="T139"/>
  <c r="S139"/>
  <c r="P139"/>
  <c r="K139"/>
  <c r="U138"/>
  <c r="T138"/>
  <c r="S138"/>
  <c r="P138"/>
  <c r="K138"/>
  <c r="U137"/>
  <c r="T137"/>
  <c r="S137"/>
  <c r="P137"/>
  <c r="K137"/>
  <c r="U136"/>
  <c r="T136"/>
  <c r="S136"/>
  <c r="P136"/>
  <c r="K136"/>
  <c r="U135"/>
  <c r="T135"/>
  <c r="S135"/>
  <c r="P135"/>
  <c r="K135"/>
  <c r="U134"/>
  <c r="T134"/>
  <c r="S134"/>
  <c r="P134"/>
  <c r="K134"/>
  <c r="U133"/>
  <c r="T133"/>
  <c r="S133"/>
  <c r="P133"/>
  <c r="K133"/>
  <c r="U132"/>
  <c r="T132"/>
  <c r="S132"/>
  <c r="P132"/>
  <c r="K132"/>
  <c r="U131"/>
  <c r="T131"/>
  <c r="S131"/>
  <c r="P131"/>
  <c r="K131"/>
  <c r="U130"/>
  <c r="T130"/>
  <c r="S130"/>
  <c r="P130"/>
  <c r="K130"/>
  <c r="U129"/>
  <c r="T129"/>
  <c r="S129"/>
  <c r="P129"/>
  <c r="K129"/>
  <c r="U128"/>
  <c r="T128"/>
  <c r="S128"/>
  <c r="P128"/>
  <c r="K128"/>
  <c r="U127"/>
  <c r="T127"/>
  <c r="S127"/>
  <c r="P127"/>
  <c r="K127"/>
  <c r="U126"/>
  <c r="T126"/>
  <c r="S126"/>
  <c r="P126"/>
  <c r="K126"/>
  <c r="U125"/>
  <c r="T125"/>
  <c r="S125"/>
  <c r="P125"/>
  <c r="K125"/>
  <c r="U124"/>
  <c r="T124"/>
  <c r="S124"/>
  <c r="P124"/>
  <c r="K124"/>
  <c r="U123"/>
  <c r="T123"/>
  <c r="S123"/>
  <c r="P123"/>
  <c r="K123"/>
  <c r="U122"/>
  <c r="T122"/>
  <c r="S122"/>
  <c r="P122"/>
  <c r="K122"/>
  <c r="U121"/>
  <c r="T121"/>
  <c r="S121"/>
  <c r="P121"/>
  <c r="K121"/>
  <c r="U120"/>
  <c r="T120"/>
  <c r="S120"/>
  <c r="P120"/>
  <c r="K120"/>
  <c r="U119"/>
  <c r="T119"/>
  <c r="S119"/>
  <c r="P119"/>
  <c r="K119"/>
  <c r="U118"/>
  <c r="T118"/>
  <c r="S118"/>
  <c r="P118"/>
  <c r="K118"/>
  <c r="U117"/>
  <c r="T117"/>
  <c r="S117"/>
  <c r="P117"/>
  <c r="K117"/>
  <c r="U116"/>
  <c r="T116"/>
  <c r="S116"/>
  <c r="P116"/>
  <c r="K116"/>
  <c r="U115"/>
  <c r="T115"/>
  <c r="S115"/>
  <c r="P115"/>
  <c r="K115"/>
  <c r="U114"/>
  <c r="T114"/>
  <c r="S114"/>
  <c r="P114"/>
  <c r="K114"/>
  <c r="U113"/>
  <c r="T113"/>
  <c r="S113"/>
  <c r="P113"/>
  <c r="K113"/>
  <c r="U112"/>
  <c r="T112"/>
  <c r="S112"/>
  <c r="P112"/>
  <c r="K112"/>
  <c r="U111"/>
  <c r="T111"/>
  <c r="S111"/>
  <c r="P111"/>
  <c r="K111"/>
  <c r="U110"/>
  <c r="T110"/>
  <c r="S110"/>
  <c r="P110"/>
  <c r="K110"/>
  <c r="U109"/>
  <c r="T109"/>
  <c r="S109"/>
  <c r="P109"/>
  <c r="K109"/>
  <c r="U108"/>
  <c r="T108"/>
  <c r="S108"/>
  <c r="P108"/>
  <c r="K108"/>
  <c r="U107"/>
  <c r="T107"/>
  <c r="S107"/>
  <c r="P107"/>
  <c r="K107"/>
  <c r="U106"/>
  <c r="T106"/>
  <c r="S106"/>
  <c r="P106"/>
  <c r="K106"/>
  <c r="U105"/>
  <c r="T105"/>
  <c r="S105"/>
  <c r="P105"/>
  <c r="K105"/>
  <c r="U104"/>
  <c r="T104"/>
  <c r="S104"/>
  <c r="P104"/>
  <c r="K104"/>
  <c r="U103"/>
  <c r="T103"/>
  <c r="S103"/>
  <c r="P103"/>
  <c r="K103"/>
  <c r="U102"/>
  <c r="T102"/>
  <c r="S102"/>
  <c r="P102"/>
  <c r="K102"/>
  <c r="U101"/>
  <c r="T101"/>
  <c r="S101"/>
  <c r="P101"/>
  <c r="K101"/>
  <c r="U100"/>
  <c r="T100"/>
  <c r="S100"/>
  <c r="P100"/>
  <c r="K100"/>
  <c r="U99"/>
  <c r="T99"/>
  <c r="S99"/>
  <c r="P99"/>
  <c r="K99"/>
  <c r="U98"/>
  <c r="T98"/>
  <c r="S98"/>
  <c r="P98"/>
  <c r="K98"/>
  <c r="U97"/>
  <c r="T97"/>
  <c r="S97"/>
  <c r="P97"/>
  <c r="K97"/>
  <c r="U96"/>
  <c r="T96"/>
  <c r="S96"/>
  <c r="P96"/>
  <c r="K96"/>
  <c r="U95"/>
  <c r="T95"/>
  <c r="S95"/>
  <c r="P95"/>
  <c r="K95"/>
  <c r="U94"/>
  <c r="T94"/>
  <c r="S94"/>
  <c r="P94"/>
  <c r="K94"/>
  <c r="U93"/>
  <c r="T93"/>
  <c r="S93"/>
  <c r="P93"/>
  <c r="K93"/>
  <c r="U92"/>
  <c r="T92"/>
  <c r="S92"/>
  <c r="P92"/>
  <c r="K92"/>
  <c r="U91"/>
  <c r="T91"/>
  <c r="S91"/>
  <c r="P91"/>
  <c r="K91"/>
  <c r="U90"/>
  <c r="T90"/>
  <c r="S90"/>
  <c r="P90"/>
  <c r="K90"/>
  <c r="U89"/>
  <c r="T89"/>
  <c r="S89"/>
  <c r="P89"/>
  <c r="K89"/>
  <c r="U88"/>
  <c r="T88"/>
  <c r="S88"/>
  <c r="P88"/>
  <c r="K88"/>
  <c r="U87"/>
  <c r="T87"/>
  <c r="S87"/>
  <c r="P87"/>
  <c r="K87"/>
  <c r="U86"/>
  <c r="T86"/>
  <c r="S86"/>
  <c r="P86"/>
  <c r="K86"/>
  <c r="U85"/>
  <c r="T85"/>
  <c r="S85"/>
  <c r="P85"/>
  <c r="K85"/>
  <c r="U84"/>
  <c r="T84"/>
  <c r="S84"/>
  <c r="P84"/>
  <c r="K84"/>
  <c r="U83"/>
  <c r="T83"/>
  <c r="S83"/>
  <c r="P83"/>
  <c r="K83"/>
  <c r="U82"/>
  <c r="T82"/>
  <c r="S82"/>
  <c r="P82"/>
  <c r="K82"/>
  <c r="U81"/>
  <c r="T81"/>
  <c r="S81"/>
  <c r="P81"/>
  <c r="K81"/>
  <c r="U80"/>
  <c r="T80"/>
  <c r="S80"/>
  <c r="P80"/>
  <c r="K80"/>
  <c r="U79"/>
  <c r="T79"/>
  <c r="S79"/>
  <c r="P79"/>
  <c r="K79"/>
  <c r="U78"/>
  <c r="T78"/>
  <c r="S78"/>
  <c r="P78"/>
  <c r="K78"/>
  <c r="U77"/>
  <c r="T77"/>
  <c r="S77"/>
  <c r="P77"/>
  <c r="K77"/>
  <c r="U76"/>
  <c r="T76"/>
  <c r="S76"/>
  <c r="P76"/>
  <c r="K76"/>
  <c r="U75"/>
  <c r="T75"/>
  <c r="S75"/>
  <c r="P75"/>
  <c r="K75"/>
  <c r="U74"/>
  <c r="T74"/>
  <c r="S74"/>
  <c r="P74"/>
  <c r="K74"/>
  <c r="U73"/>
  <c r="T73"/>
  <c r="S73"/>
  <c r="P73"/>
  <c r="K73"/>
  <c r="U72"/>
  <c r="T72"/>
  <c r="S72"/>
  <c r="P72"/>
  <c r="K72"/>
  <c r="U71"/>
  <c r="T71"/>
  <c r="S71"/>
  <c r="P71"/>
  <c r="K71"/>
  <c r="U70"/>
  <c r="T70"/>
  <c r="S70"/>
  <c r="P70"/>
  <c r="K70"/>
  <c r="U69"/>
  <c r="T69"/>
  <c r="S69"/>
  <c r="P69"/>
  <c r="K69"/>
  <c r="U68"/>
  <c r="T68"/>
  <c r="S68"/>
  <c r="P68"/>
  <c r="K68"/>
  <c r="U67"/>
  <c r="T67"/>
  <c r="S67"/>
  <c r="P67"/>
  <c r="K67"/>
  <c r="U66"/>
  <c r="T66"/>
  <c r="S66"/>
  <c r="P66"/>
  <c r="K66"/>
  <c r="U65"/>
  <c r="T65"/>
  <c r="S65"/>
  <c r="P65"/>
  <c r="K65"/>
  <c r="U64"/>
  <c r="T64"/>
  <c r="S64"/>
  <c r="P64"/>
  <c r="K64"/>
  <c r="U63"/>
  <c r="T63"/>
  <c r="S63"/>
  <c r="P63"/>
  <c r="K63"/>
  <c r="U62"/>
  <c r="T62"/>
  <c r="S62"/>
  <c r="P62"/>
  <c r="K62"/>
  <c r="U61"/>
  <c r="T61"/>
  <c r="S61"/>
  <c r="P61"/>
  <c r="K61"/>
  <c r="U60"/>
  <c r="T60"/>
  <c r="S60"/>
  <c r="P60"/>
  <c r="K60"/>
  <c r="U59"/>
  <c r="T59"/>
  <c r="S59"/>
  <c r="P59"/>
  <c r="K59"/>
  <c r="U58"/>
  <c r="T58"/>
  <c r="S58"/>
  <c r="P58"/>
  <c r="K58"/>
  <c r="U57"/>
  <c r="T57"/>
  <c r="S57"/>
  <c r="P57"/>
  <c r="K57"/>
  <c r="U56"/>
  <c r="T56"/>
  <c r="S56"/>
  <c r="P56"/>
  <c r="K56"/>
  <c r="U55"/>
  <c r="T55"/>
  <c r="S55"/>
  <c r="P55"/>
  <c r="K55"/>
  <c r="U54"/>
  <c r="T54"/>
  <c r="S54"/>
  <c r="P54"/>
  <c r="K54"/>
  <c r="U53"/>
  <c r="T53"/>
  <c r="S53"/>
  <c r="P53"/>
  <c r="K53"/>
  <c r="U52"/>
  <c r="T52"/>
  <c r="S52"/>
  <c r="P52"/>
  <c r="K52"/>
  <c r="U51"/>
  <c r="T51"/>
  <c r="S51"/>
  <c r="P51"/>
  <c r="K51"/>
  <c r="U50"/>
  <c r="T50"/>
  <c r="S50"/>
  <c r="P50"/>
  <c r="K50"/>
  <c r="U49"/>
  <c r="T49"/>
  <c r="S49"/>
  <c r="P49"/>
  <c r="K49"/>
  <c r="U48"/>
  <c r="T48"/>
  <c r="S48"/>
  <c r="P48"/>
  <c r="K48"/>
  <c r="U47"/>
  <c r="T47"/>
  <c r="S47"/>
  <c r="P47"/>
  <c r="K47"/>
  <c r="U46"/>
  <c r="T46"/>
  <c r="S46"/>
  <c r="P46"/>
  <c r="K46"/>
  <c r="U45"/>
  <c r="T45"/>
  <c r="S45"/>
  <c r="P45"/>
  <c r="K45"/>
  <c r="U44"/>
  <c r="T44"/>
  <c r="S44"/>
  <c r="P44"/>
  <c r="K44"/>
  <c r="U43"/>
  <c r="T43"/>
  <c r="S43"/>
  <c r="P43"/>
  <c r="K43"/>
  <c r="U42"/>
  <c r="T42"/>
  <c r="S42"/>
  <c r="P42"/>
  <c r="K42"/>
  <c r="U41"/>
  <c r="T41"/>
  <c r="S41"/>
  <c r="P41"/>
  <c r="K41"/>
  <c r="U40"/>
  <c r="T40"/>
  <c r="S40"/>
  <c r="P40"/>
  <c r="K40"/>
  <c r="U39"/>
  <c r="T39"/>
  <c r="S39"/>
  <c r="P39"/>
  <c r="K39"/>
  <c r="U38"/>
  <c r="T38"/>
  <c r="S38"/>
  <c r="P38"/>
  <c r="K38"/>
  <c r="U37"/>
  <c r="T37"/>
  <c r="S37"/>
  <c r="P37"/>
  <c r="K37"/>
  <c r="U36"/>
  <c r="T36"/>
  <c r="S36"/>
  <c r="P36"/>
  <c r="K36"/>
  <c r="U35"/>
  <c r="T35"/>
  <c r="S35"/>
  <c r="P35"/>
  <c r="K35"/>
  <c r="U34"/>
  <c r="T34"/>
  <c r="S34"/>
  <c r="P34"/>
  <c r="K34"/>
  <c r="U33"/>
  <c r="T33"/>
  <c r="S33"/>
  <c r="P33"/>
  <c r="K33"/>
  <c r="U32"/>
  <c r="T32"/>
  <c r="S32"/>
  <c r="P32"/>
  <c r="K32"/>
  <c r="U31"/>
  <c r="T31"/>
  <c r="S31"/>
  <c r="P31"/>
  <c r="K31"/>
  <c r="U30"/>
  <c r="T30"/>
  <c r="S30"/>
  <c r="P30"/>
  <c r="K30"/>
  <c r="U29"/>
  <c r="T29"/>
  <c r="S29"/>
  <c r="P29"/>
  <c r="K29"/>
  <c r="U28"/>
  <c r="T28"/>
  <c r="S28"/>
  <c r="P28"/>
  <c r="K28"/>
  <c r="U27"/>
  <c r="T27"/>
  <c r="S27"/>
  <c r="P27"/>
  <c r="K27"/>
  <c r="U26"/>
  <c r="T26"/>
  <c r="S26"/>
  <c r="P26"/>
  <c r="K26"/>
  <c r="U25"/>
  <c r="T25"/>
  <c r="S25"/>
  <c r="P25"/>
  <c r="K25"/>
  <c r="U24"/>
  <c r="T24"/>
  <c r="S24"/>
  <c r="P24"/>
  <c r="K24"/>
  <c r="U23"/>
  <c r="T23"/>
  <c r="S23"/>
  <c r="P23"/>
  <c r="K23"/>
  <c r="U22"/>
  <c r="T22"/>
  <c r="S22"/>
  <c r="P22"/>
  <c r="K22"/>
  <c r="U21"/>
  <c r="T21"/>
  <c r="S21"/>
  <c r="P21"/>
  <c r="K21"/>
  <c r="U20"/>
  <c r="T20"/>
  <c r="S20"/>
  <c r="P20"/>
  <c r="K20"/>
  <c r="U19"/>
  <c r="T19"/>
  <c r="S19"/>
  <c r="P19"/>
  <c r="K19"/>
  <c r="U18"/>
  <c r="T18"/>
  <c r="S18"/>
  <c r="P18"/>
  <c r="K18"/>
  <c r="U17"/>
  <c r="T17"/>
  <c r="S17"/>
  <c r="P17"/>
  <c r="K17"/>
  <c r="U16"/>
  <c r="T16"/>
  <c r="S16"/>
  <c r="P16"/>
  <c r="K16"/>
  <c r="U15"/>
  <c r="T15"/>
  <c r="S15"/>
  <c r="P15"/>
  <c r="K15"/>
  <c r="U14"/>
  <c r="T14"/>
  <c r="S14"/>
  <c r="P14"/>
  <c r="K14"/>
  <c r="U13"/>
  <c r="T13"/>
  <c r="S13"/>
  <c r="P13"/>
  <c r="K13"/>
  <c r="U12"/>
  <c r="T12"/>
  <c r="S12"/>
  <c r="P12"/>
  <c r="K12"/>
  <c r="U11"/>
  <c r="T11"/>
  <c r="S11"/>
  <c r="P11"/>
  <c r="K11"/>
  <c r="U10"/>
  <c r="T10"/>
  <c r="S10"/>
  <c r="P10"/>
  <c r="K10"/>
  <c r="U9"/>
  <c r="T9"/>
  <c r="S9"/>
  <c r="P9"/>
  <c r="K9"/>
  <c r="U8"/>
  <c r="T8"/>
  <c r="S8"/>
  <c r="P8"/>
  <c r="K8"/>
  <c r="R6"/>
  <c r="N6"/>
  <c r="J6"/>
  <c r="D6"/>
  <c r="C6"/>
  <c r="W6" l="1"/>
  <c r="U6"/>
  <c r="P6"/>
  <c r="T6"/>
  <c r="K6"/>
  <c r="S6"/>
</calcChain>
</file>

<file path=xl/sharedStrings.xml><?xml version="1.0" encoding="utf-8"?>
<sst xmlns="http://schemas.openxmlformats.org/spreadsheetml/2006/main" count="3400" uniqueCount="689">
  <si>
    <t>Basic Info</t>
  </si>
  <si>
    <t>2011 Current Law--Actuals</t>
  </si>
  <si>
    <t>(A)</t>
  </si>
  <si>
    <t>(B)</t>
  </si>
  <si>
    <t>(C)</t>
  </si>
  <si>
    <t>(E)</t>
  </si>
  <si>
    <t>(F)</t>
  </si>
  <si>
    <t>(G)</t>
  </si>
  <si>
    <t>(H)</t>
  </si>
  <si>
    <t>(I)</t>
  </si>
  <si>
    <t>(K)</t>
  </si>
  <si>
    <t>District</t>
  </si>
  <si>
    <t>Adjusted Assessed Value (2010)</t>
  </si>
  <si>
    <t>2009-10 FTES</t>
  </si>
  <si>
    <t>2011 Max Levy Authority Per Student</t>
  </si>
  <si>
    <t>2011 Max LEA                  (if Eligible)</t>
  </si>
  <si>
    <t>2011 Actual Levy  + LEA per Student</t>
  </si>
  <si>
    <r>
      <t xml:space="preserve">2011 Actual  Tax Rate </t>
    </r>
    <r>
      <rPr>
        <sz val="12"/>
        <rFont val="Calibri"/>
        <family val="2"/>
        <scheme val="minor"/>
      </rPr>
      <t>($1/    $1,000)</t>
    </r>
  </si>
  <si>
    <t>2011 Levy &amp; LEA as a % of 2011 Max Auth.</t>
  </si>
  <si>
    <t>State Total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</si>
  <si>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</si>
  <si>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</si>
  <si>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</si>
  <si>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</si>
  <si>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</si>
  <si>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</si>
  <si>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</si>
  <si>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</si>
  <si>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</si>
  <si>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</si>
  <si>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</si>
  <si>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</si>
  <si>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</si>
  <si>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</si>
  <si>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</si>
  <si>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</si>
  <si>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</si>
  <si>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</si>
  <si>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</si>
  <si>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</si>
  <si>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</si>
  <si>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</si>
  <si>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</si>
  <si>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</si>
  <si>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</si>
  <si>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</si>
  <si>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</si>
  <si>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</si>
  <si>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</si>
  <si>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</si>
  <si>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</si>
  <si>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</si>
  <si>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</si>
  <si>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</si>
  <si>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</si>
  <si>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</si>
  <si>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</si>
  <si>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</si>
  <si>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</si>
  <si>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</si>
  <si>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</si>
  <si>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</si>
  <si>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</si>
  <si>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</si>
  <si>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</si>
  <si>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</si>
  <si>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</si>
  <si>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</si>
  <si>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</si>
  <si>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</si>
  <si>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</si>
  <si>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</si>
  <si>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</si>
  <si>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</si>
  <si>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</si>
  <si>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</si>
  <si>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</si>
  <si>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</si>
  <si>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</si>
  <si>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</si>
  <si>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</si>
  <si>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</si>
  <si>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</si>
  <si>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</si>
  <si>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</si>
  <si>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</si>
  <si>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</si>
  <si>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</si>
  <si>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</si>
  <si>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</si>
  <si>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</si>
  <si>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</si>
  <si>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</si>
  <si>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</si>
  <si>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</si>
  <si>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</si>
  <si>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</si>
  <si>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</si>
  <si>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</si>
  <si>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</si>
  <si>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</si>
  <si>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</si>
  <si>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</si>
  <si>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</si>
  <si>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</si>
  <si>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</si>
  <si>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</si>
  <si>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</si>
  <si>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</si>
  <si>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</si>
  <si>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</si>
  <si>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</si>
  <si>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</si>
  <si>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</si>
  <si>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</si>
  <si>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</si>
  <si>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</si>
  <si>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</si>
  <si>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</si>
  <si>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</si>
  <si>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</si>
  <si>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</si>
  <si>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</si>
  <si>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</si>
  <si>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</si>
  <si>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</si>
  <si>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</si>
  <si>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</si>
  <si>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</si>
  <si>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</si>
  <si>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</si>
  <si>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</si>
  <si>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</si>
  <si>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</si>
  <si>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</si>
  <si>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</si>
  <si>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</si>
  <si>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</si>
  <si>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</si>
  <si>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</si>
  <si>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</si>
  <si>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</si>
  <si>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</si>
  <si>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</si>
  <si>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</si>
  <si>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</si>
  <si>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</si>
  <si>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</si>
  <si>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</si>
  <si>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</si>
  <si>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</si>
  <si>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</si>
  <si>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</si>
  <si>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</si>
  <si>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</si>
  <si>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</si>
  <si>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</si>
  <si>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</si>
  <si>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</si>
  <si>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</si>
  <si>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</si>
  <si>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</si>
  <si>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</si>
  <si>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</si>
  <si>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</si>
  <si>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</si>
  <si>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</si>
  <si>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</si>
  <si>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</si>
  <si>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</si>
  <si>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</si>
  <si>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</si>
  <si>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</si>
  <si>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</si>
  <si>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</si>
  <si>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</si>
  <si>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</si>
  <si>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</si>
  <si>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</si>
  <si>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</si>
  <si>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</si>
  <si>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</si>
  <si>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</si>
  <si>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</si>
  <si>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</si>
  <si>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</si>
  <si>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</si>
  <si>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</si>
  <si>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</si>
  <si>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</si>
  <si>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</si>
  <si>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</si>
  <si>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</si>
  <si>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</si>
  <si>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</si>
  <si>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</si>
  <si>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</si>
  <si>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</si>
  <si>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</si>
  <si>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</si>
  <si>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</si>
  <si>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</si>
  <si>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</si>
  <si>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</si>
  <si>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</si>
  <si>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</si>
  <si>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</si>
  <si>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</si>
  <si>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</si>
  <si>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</si>
  <si>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</si>
  <si>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</si>
  <si>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</si>
  <si>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</si>
  <si>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</si>
  <si>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</si>
  <si>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</si>
  <si>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</si>
  <si>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</si>
  <si>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</si>
  <si>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</si>
  <si>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</si>
  <si>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</si>
  <si>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</si>
  <si>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</si>
  <si>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</si>
  <si>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</si>
  <si>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</si>
  <si>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</si>
  <si>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</si>
  <si>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</si>
  <si>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</si>
  <si>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</si>
  <si>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</si>
  <si>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</si>
  <si>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</si>
  <si>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</si>
  <si>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</si>
  <si>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</si>
  <si>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</si>
  <si>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</si>
  <si>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</si>
  <si>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</si>
  <si>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</si>
  <si>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</si>
  <si>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</si>
  <si>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</si>
  <si>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</si>
  <si>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</si>
  <si>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</si>
  <si>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</si>
  <si>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</si>
  <si>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</si>
  <si>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</si>
  <si>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</si>
  <si>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</si>
  <si>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</si>
  <si>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</si>
  <si>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</si>
  <si>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</si>
  <si>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</si>
  <si>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</si>
  <si>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</si>
  <si>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</si>
  <si>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</si>
  <si>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</si>
  <si>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</si>
  <si>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</si>
  <si>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</si>
  <si>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</si>
  <si>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</si>
  <si>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</si>
  <si>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</si>
  <si>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</si>
  <si>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</si>
  <si>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</si>
  <si>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</si>
  <si>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</si>
  <si>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</si>
  <si>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</si>
  <si>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</si>
  <si>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</si>
  <si>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</si>
  <si>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</si>
  <si>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</si>
  <si>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</si>
  <si>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</si>
  <si>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</si>
  <si>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</si>
  <si>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</si>
  <si>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</si>
  <si>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</si>
  <si>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</si>
  <si>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</si>
  <si>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</si>
  <si>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</si>
  <si>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</si>
  <si>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</si>
  <si>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</si>
  <si>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</si>
  <si>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</si>
  <si>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</si>
  <si>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</si>
  <si>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</si>
  <si>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</si>
  <si>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</si>
  <si>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</si>
  <si>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</si>
  <si>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</si>
  <si>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</si>
  <si>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</si>
  <si>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</si>
  <si>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</si>
  <si>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</si>
  <si>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</si>
  <si>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</si>
  <si>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</si>
  <si>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</si>
  <si>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</si>
  <si>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</si>
  <si>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</si>
  <si>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</si>
  <si>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</si>
  <si>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</si>
  <si>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</si>
  <si>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</si>
  <si>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</si>
  <si>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</si>
  <si>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</si>
  <si>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</si>
  <si>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</si>
  <si>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</si>
  <si>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</si>
  <si>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</si>
  <si>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</si>
  <si>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</si>
  <si>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</si>
  <si>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</si>
  <si>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</si>
  <si>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</si>
  <si>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</si>
  <si>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</si>
  <si>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</si>
  <si>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</si>
  <si>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</si>
  <si>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</si>
  <si>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</si>
  <si>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</si>
  <si>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</si>
  <si>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</si>
  <si>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</si>
  <si>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</si>
  <si>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</si>
  <si>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</si>
  <si>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</si>
  <si>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</si>
  <si>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</si>
  <si>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</si>
  <si>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</si>
  <si>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</si>
  <si>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</si>
  <si>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</si>
  <si>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</si>
  <si>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</si>
  <si>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</si>
  <si>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</si>
  <si>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</si>
  <si>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</si>
  <si>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</si>
  <si>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</si>
  <si>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</si>
  <si>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</si>
  <si>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</si>
  <si>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</si>
  <si>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</si>
  <si>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</si>
  <si>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</si>
  <si>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</si>
  <si>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</si>
  <si>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</si>
  <si>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</si>
  <si>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</si>
  <si>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</si>
  <si>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</si>
  <si>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</si>
  <si>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</si>
  <si>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</si>
  <si>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</si>
  <si>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</si>
  <si>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</si>
  <si>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</si>
  <si>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</si>
  <si>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</si>
  <si>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</si>
  <si>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</si>
  <si>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</si>
  <si>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</si>
  <si>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</si>
  <si>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</si>
  <si>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</si>
  <si>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</si>
  <si>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</si>
  <si>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</si>
  <si>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</si>
  <si>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</si>
  <si>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</si>
  <si>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</si>
  <si>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</si>
  <si>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</si>
  <si>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</si>
  <si>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</si>
  <si>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</si>
  <si>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</si>
  <si>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</si>
  <si>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</si>
  <si>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</si>
  <si>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</si>
  <si>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</si>
  <si>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</si>
  <si>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</si>
  <si>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</si>
  <si>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</si>
  <si>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</si>
  <si>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</si>
  <si>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</si>
  <si>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</si>
  <si>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</si>
  <si>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</si>
  <si>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</si>
  <si>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</si>
  <si>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</si>
  <si>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</si>
  <si>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</si>
  <si>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</si>
  <si>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</si>
  <si>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</si>
  <si>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</si>
  <si>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</si>
  <si>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</si>
  <si>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</si>
  <si>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</si>
  <si>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</si>
  <si>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</si>
  <si>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</si>
  <si>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</si>
  <si>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</si>
  <si>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</si>
  <si>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</si>
  <si>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</si>
  <si>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</si>
  <si>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</si>
  <si>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</si>
  <si>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</si>
  <si>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</si>
  <si>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</si>
  <si>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</si>
  <si>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</si>
  <si>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</si>
  <si>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</si>
  <si>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</si>
  <si>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</si>
  <si>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</si>
  <si>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</si>
  <si>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</si>
  <si>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</si>
  <si>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</si>
  <si>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</si>
  <si>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</si>
  <si>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</si>
  <si>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</si>
  <si>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</si>
  <si>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</si>
  <si>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</si>
  <si>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</si>
  <si>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</si>
  <si>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</si>
  <si>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</si>
  <si>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</si>
  <si>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</si>
  <si>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</si>
  <si>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</si>
  <si>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</si>
  <si>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</si>
  <si>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</si>
  <si>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</si>
  <si>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</si>
  <si>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</si>
  <si>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</si>
  <si>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</si>
  <si>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</si>
  <si>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</si>
  <si>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</si>
  <si>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</si>
  <si>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</si>
  <si>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22008</t>
  </si>
  <si>
    <t>Sprague</t>
  </si>
  <si>
    <t>38322</t>
  </si>
  <si>
    <t>St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</si>
  <si>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</si>
  <si>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</si>
  <si>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</si>
  <si>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</si>
  <si>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</si>
  <si>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</si>
  <si>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</si>
  <si>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</si>
  <si>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</si>
  <si>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</si>
  <si>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</si>
  <si>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</si>
  <si>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</si>
  <si>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</si>
  <si>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</si>
  <si>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</si>
  <si>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</si>
  <si>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</si>
  <si>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</si>
  <si>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</si>
  <si>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</si>
  <si>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</si>
  <si>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</si>
  <si>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</si>
  <si>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</si>
  <si>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</si>
  <si>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</si>
  <si>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</si>
  <si>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</si>
  <si>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</si>
  <si>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</si>
  <si>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</si>
  <si>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</si>
  <si>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</si>
  <si>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</si>
  <si>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</si>
  <si>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</si>
  <si>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</si>
  <si>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</si>
  <si>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</si>
  <si>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</si>
  <si>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</si>
  <si>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</si>
  <si>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</si>
  <si>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</si>
  <si>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</si>
  <si>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</si>
  <si>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</si>
  <si>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</si>
  <si>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</si>
  <si>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</si>
  <si>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</si>
  <si>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</si>
  <si>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</si>
  <si>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21018</t>
  </si>
  <si>
    <t>Vader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</si>
  <si>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</si>
  <si>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</si>
  <si>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</si>
  <si>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</si>
  <si>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</si>
  <si>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</si>
  <si>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</si>
  <si>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</si>
  <si>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</si>
  <si>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</si>
  <si>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</si>
  <si>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</si>
  <si>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</si>
  <si>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</si>
  <si>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</si>
  <si>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</si>
  <si>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</si>
  <si>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</si>
  <si>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</si>
  <si>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</si>
  <si>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</si>
  <si>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</si>
  <si>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</si>
  <si>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</si>
  <si>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</si>
  <si>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</si>
  <si>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</si>
  <si>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</si>
  <si>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</si>
  <si>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(Spo)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</si>
  <si>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</si>
  <si>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</si>
  <si>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</si>
  <si>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</si>
  <si>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</si>
  <si>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</si>
  <si>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</si>
  <si>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</si>
  <si>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</si>
  <si>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</si>
  <si>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</si>
  <si>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</si>
  <si>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</si>
  <si>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</si>
  <si>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</si>
  <si>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</si>
  <si>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</si>
  <si>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</si>
  <si>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</si>
  <si>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</si>
  <si>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</si>
  <si>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</si>
  <si>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</si>
  <si>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</si>
  <si>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</si>
  <si>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</si>
  <si>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</si>
  <si>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</si>
  <si>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Levy Lid</t>
  </si>
  <si>
    <t>2011 Max Levy Authority                (after Transfers)</t>
  </si>
  <si>
    <t>(L)</t>
  </si>
  <si>
    <t>(M)</t>
  </si>
  <si>
    <t>(N)</t>
  </si>
  <si>
    <t>Lid</t>
  </si>
  <si>
    <t>Tax Rate if at Maximum and No LEA</t>
  </si>
  <si>
    <t>2011 Maximum Authority</t>
  </si>
  <si>
    <t>2011 LEA</t>
  </si>
  <si>
    <t>(O)</t>
  </si>
  <si>
    <t>Tax Impact</t>
  </si>
  <si>
    <t>Levy and Local Effort Assistance Technical Working Group.</t>
  </si>
  <si>
    <t>Tab A: Current Law Values for 2011</t>
  </si>
  <si>
    <t>(D)</t>
  </si>
  <si>
    <t>Projected 2011 Max Levy Authority                (after Transfers)</t>
  </si>
  <si>
    <t>Projected 2011 Max Levy Authority Per Student</t>
  </si>
  <si>
    <t>Projected Tax Rate if at Maximum and No LEA</t>
  </si>
  <si>
    <t>Projected 2011 Max LEA                  (if Eligible)</t>
  </si>
  <si>
    <r>
      <t>Projected 2011  Tax Rate</t>
    </r>
    <r>
      <rPr>
        <sz val="12"/>
        <rFont val="Calibri"/>
        <family val="2"/>
        <scheme val="minor"/>
      </rPr>
      <t xml:space="preserve"> (if at Max Authority and LEA) $1/$1,000</t>
    </r>
  </si>
  <si>
    <t>No LEA Tax Impact</t>
  </si>
  <si>
    <t>Major Differences</t>
  </si>
  <si>
    <t>Change in Max Authority</t>
  </si>
  <si>
    <t>Change in LEA</t>
  </si>
  <si>
    <t>Tab B: Per Pupil Model of $2,500</t>
  </si>
  <si>
    <t>Tab C: Per Pupil Model of $2,750</t>
  </si>
  <si>
    <t>Tab D: Per Pupil Model of $3,000</t>
  </si>
  <si>
    <t>Tab E: Per Pupil Model of $3,500</t>
  </si>
  <si>
    <t>Note 1: Non-Small Schools with Actual Levy Collections Above Flat Amount Grandfathered in at Higher Amount. Based on 2011 Calendar Year collections.</t>
  </si>
  <si>
    <t>(J)</t>
  </si>
  <si>
    <t>Grand-fathered Count</t>
  </si>
  <si>
    <r>
      <t xml:space="preserve">Grandfathered Districts           </t>
    </r>
    <r>
      <rPr>
        <sz val="10"/>
        <rFont val="Calibri"/>
        <family val="2"/>
        <scheme val="minor"/>
      </rPr>
      <t>(Those collecting more than Flat Amount in 2011)</t>
    </r>
  </si>
  <si>
    <t>(P)</t>
  </si>
  <si>
    <t>Change in Per Student Max. Authority</t>
  </si>
  <si>
    <t>(Q)</t>
  </si>
  <si>
    <t>(S)</t>
  </si>
  <si>
    <t>(T)</t>
  </si>
  <si>
    <t>(U)</t>
  </si>
  <si>
    <t>50% Levy Tax Rate (for LEA Calculation)</t>
  </si>
  <si>
    <r>
      <t>2011 District Tax Rate</t>
    </r>
    <r>
      <rPr>
        <sz val="12"/>
        <rFont val="Calibri"/>
        <family val="2"/>
        <scheme val="minor"/>
      </rPr>
      <t xml:space="preserve"> (if at Max Authority and LEA) $1/$1,000</t>
    </r>
  </si>
  <si>
    <t>(R )</t>
  </si>
  <si>
    <t>(V)</t>
  </si>
  <si>
    <t>Change in Tax Rate for a 50% Levy (LEA Calculation)</t>
  </si>
  <si>
    <t>(W)</t>
  </si>
  <si>
    <t>Change in Maximum Tax Rate (If Ran at the Max and Max LEA)</t>
  </si>
  <si>
    <t>Table 14: Maximum Levy Authority</t>
  </si>
  <si>
    <t>Statewide</t>
  </si>
  <si>
    <t>2011 Current Law</t>
  </si>
  <si>
    <t>Table 14: Maximum Levy Authority--                               Dollars in Millions</t>
  </si>
  <si>
    <t>Table 15: Tax Rates for Calculating Levy Equalization. Assumes 50% Levy Equalization</t>
  </si>
  <si>
    <t>Table 17: Tax Rates for Maximum Authority. Assumes 50% Levy Equalization</t>
  </si>
  <si>
    <t>Table 16: Maximum Levy Authority</t>
  </si>
  <si>
    <t>Table 16: Maximum Levy Equalizaiton                              Dollars in Millions</t>
  </si>
  <si>
    <t>Note: Small Schools  Modeled with the Flat Amount Per Student + 28% of the Small Schools Factor</t>
  </si>
  <si>
    <t>Note 2: Small Schools  Modeled with the Flat Amount Per Student + 28% of the Small Schools Factor</t>
  </si>
  <si>
    <t>2011 Estimated Amount Levied</t>
  </si>
  <si>
    <r>
      <t xml:space="preserve">Per-Student Authority </t>
    </r>
    <r>
      <rPr>
        <sz val="10"/>
        <rFont val="Calibri"/>
        <family val="2"/>
        <scheme val="minor"/>
      </rPr>
      <t>(Pre-Small Schools Adjustment)</t>
    </r>
  </si>
  <si>
    <t>Projected 2011 Levy Amount</t>
  </si>
  <si>
    <t>Projected 2011 Levy Amount  + LEA per Student</t>
  </si>
  <si>
    <r>
      <t>Projected 2011 Tax Rate based on Allowable Levy Amount</t>
    </r>
    <r>
      <rPr>
        <sz val="12"/>
        <rFont val="Calibri"/>
        <family val="2"/>
        <scheme val="minor"/>
      </rPr>
      <t>($1/    $1,000)</t>
    </r>
  </si>
  <si>
    <t>2011 Projections</t>
  </si>
  <si>
    <t>Change in Projected Tax Rates (Based on allowable levy and LEA continuing)</t>
  </si>
  <si>
    <r>
      <t xml:space="preserve">Projected 2011 Tax Rate based on levy amount </t>
    </r>
    <r>
      <rPr>
        <sz val="12"/>
        <rFont val="Calibri"/>
        <family val="2"/>
        <scheme val="minor"/>
      </rPr>
      <t>($1/    $1,000)</t>
    </r>
  </si>
  <si>
    <r>
      <t xml:space="preserve">Change in amount levied </t>
    </r>
    <r>
      <rPr>
        <sz val="12"/>
        <rFont val="Calibri"/>
        <family val="2"/>
        <scheme val="minor"/>
      </rPr>
      <t xml:space="preserve">(Lesser of 2011 Voter Approved or Lid) </t>
    </r>
  </si>
  <si>
    <t>Change in Projected Tax Rates (Based on levy and LEA continuing)</t>
  </si>
  <si>
    <r>
      <t xml:space="preserve">Projected 2011 Tax Rate based on Levy Amount </t>
    </r>
    <r>
      <rPr>
        <sz val="12"/>
        <rFont val="Calibri"/>
        <family val="2"/>
        <scheme val="minor"/>
      </rPr>
      <t>($1/    $1,000)</t>
    </r>
  </si>
  <si>
    <r>
      <t xml:space="preserve">Change in Levy Amount </t>
    </r>
    <r>
      <rPr>
        <sz val="12"/>
        <rFont val="Calibri"/>
        <family val="2"/>
        <scheme val="minor"/>
      </rPr>
      <t xml:space="preserve">(Lesser of 2011 Voter Approved or Lid) </t>
    </r>
  </si>
  <si>
    <t>Change in Projected Tax Rates (Based on Levy and LEA continuing)</t>
  </si>
  <si>
    <r>
      <t xml:space="preserve">Projected 2011 Tax Rate based on Amount </t>
    </r>
    <r>
      <rPr>
        <sz val="12"/>
        <rFont val="Calibri"/>
        <family val="2"/>
        <scheme val="minor"/>
      </rPr>
      <t>($1/    $1,000)</t>
    </r>
  </si>
  <si>
    <r>
      <t xml:space="preserve">Change in levy amount </t>
    </r>
    <r>
      <rPr>
        <sz val="12"/>
        <rFont val="Calibri"/>
        <family val="2"/>
        <scheme val="minor"/>
      </rPr>
      <t xml:space="preserve">(Lesser of 2011 Voter Approved or Lid) </t>
    </r>
  </si>
  <si>
    <t>Technical Appendix for Option 2: Per Pupil Model</t>
  </si>
  <si>
    <t>Technical Appendix for Option 2: Per Pupil</t>
  </si>
  <si>
    <t>Tax Rate w/out LEA (i.e. tax rate to cover both actual levy amount and LEA)</t>
  </si>
  <si>
    <t>Tax Rate w/out LEA (i.e. tax rate to cover both projected levy and LEA)</t>
  </si>
  <si>
    <r>
      <t xml:space="preserve">Change in Amount Levied </t>
    </r>
    <r>
      <rPr>
        <sz val="12"/>
        <rFont val="Calibri"/>
        <family val="2"/>
        <scheme val="minor"/>
      </rPr>
      <t xml:space="preserve">(Lesser of 2011 Voter Approved or Lid) </t>
    </r>
  </si>
  <si>
    <t>Tax Rate w/out LEA (i.e. tax rate to cover both levy and LEA)</t>
  </si>
  <si>
    <t>Tax Rate w/out LEA (i.e. tax rate to cover both collections and LEA)</t>
  </si>
  <si>
    <t>Tax Rate w/out LEA (i.e. tax rate to cover both levy amount and LEA)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</si>
</sst>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&quot;$&quot;#,##0.0"/>
  </numFmts>
  <fonts count="24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ourier New"/>
      <family val="2"/>
    </font>
    <font>
      <sz val="8"/>
      <name val="Arial MT"/>
    </font>
    <font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Candara"/>
      <family val="2"/>
    </font>
    <font>
      <b/>
      <sz val="10"/>
      <color theme="0"/>
      <name val="Candara"/>
      <family val="2"/>
    </font>
    <font>
      <sz val="8"/>
      <name val="Candara"/>
      <family val="2"/>
    </font>
    <font>
      <sz val="12"/>
      <name val="Candara"/>
      <family val="2"/>
    </font>
    <font>
      <b/>
      <sz val="14"/>
      <color theme="0"/>
      <name val="Candara"/>
      <family val="2"/>
    </font>
    <font>
      <sz val="10"/>
      <color theme="0"/>
      <name val="Candara"/>
      <family val="2"/>
    </font>
    <font>
      <b/>
      <sz val="20"/>
      <name val="Candara"/>
      <family val="2"/>
    </font>
    <font>
      <b/>
      <sz val="11"/>
      <name val="Calibri"/>
      <family val="2"/>
      <scheme val="minor"/>
    </font>
    <font>
      <sz val="20"/>
      <name val="Candar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2" borderId="0" xfId="0" applyFont="1" applyFill="1"/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top" wrapText="1"/>
    </xf>
    <xf numFmtId="37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9" fontId="6" fillId="0" borderId="0" xfId="2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Protection="1"/>
    <xf numFmtId="37" fontId="5" fillId="0" borderId="0" xfId="0" applyNumberFormat="1" applyFont="1" applyFill="1" applyProtection="1"/>
    <xf numFmtId="0" fontId="5" fillId="2" borderId="0" xfId="0" applyFont="1" applyFill="1"/>
    <xf numFmtId="164" fontId="5" fillId="0" borderId="0" xfId="3" applyNumberFormat="1" applyFont="1"/>
    <xf numFmtId="164" fontId="5" fillId="0" borderId="0" xfId="0" applyNumberFormat="1" applyFont="1"/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/>
    <xf numFmtId="9" fontId="5" fillId="0" borderId="0" xfId="2" applyFont="1"/>
    <xf numFmtId="0" fontId="4" fillId="0" borderId="0" xfId="0" applyFont="1" applyFill="1"/>
    <xf numFmtId="0" fontId="5" fillId="0" borderId="0" xfId="0" applyFont="1" applyFill="1" applyAlignment="1">
      <alignment wrapText="1"/>
    </xf>
    <xf numFmtId="164" fontId="5" fillId="0" borderId="0" xfId="0" applyNumberFormat="1" applyFont="1" applyFill="1" applyProtection="1"/>
    <xf numFmtId="10" fontId="5" fillId="0" borderId="0" xfId="1" applyNumberFormat="1" applyFont="1" applyFill="1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10" fontId="6" fillId="0" borderId="0" xfId="1" applyNumberFormat="1" applyFont="1" applyFill="1" applyAlignment="1">
      <alignment vertical="top"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0" fontId="6" fillId="0" borderId="4" xfId="0" applyFont="1" applyBorder="1" applyAlignment="1">
      <alignment horizontal="center"/>
    </xf>
    <xf numFmtId="0" fontId="12" fillId="0" borderId="0" xfId="0" applyFont="1"/>
    <xf numFmtId="165" fontId="6" fillId="0" borderId="0" xfId="33" applyNumberFormat="1" applyFont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165" fontId="6" fillId="0" borderId="0" xfId="33" applyNumberFormat="1" applyFont="1" applyAlignment="1">
      <alignment vertical="top"/>
    </xf>
    <xf numFmtId="165" fontId="5" fillId="0" borderId="0" xfId="33" applyNumberFormat="1" applyFont="1" applyAlignment="1">
      <alignment vertical="top"/>
    </xf>
    <xf numFmtId="166" fontId="5" fillId="0" borderId="0" xfId="33" applyNumberFormat="1" applyFont="1" applyFill="1" applyAlignment="1">
      <alignment wrapText="1"/>
    </xf>
    <xf numFmtId="164" fontId="6" fillId="0" borderId="0" xfId="1" applyNumberFormat="1" applyFont="1" applyFill="1" applyAlignment="1">
      <alignment vertical="top" wrapText="1"/>
    </xf>
    <xf numFmtId="37" fontId="6" fillId="0" borderId="0" xfId="0" applyNumberFormat="1" applyFont="1" applyFill="1" applyAlignment="1">
      <alignment horizontal="center" vertical="top" wrapText="1"/>
    </xf>
    <xf numFmtId="164" fontId="5" fillId="0" borderId="0" xfId="1" applyNumberFormat="1" applyFont="1" applyFill="1" applyAlignment="1">
      <alignment wrapText="1"/>
    </xf>
    <xf numFmtId="164" fontId="4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5" fillId="4" borderId="0" xfId="0" applyNumberFormat="1" applyFont="1" applyFill="1" applyProtection="1"/>
    <xf numFmtId="164" fontId="5" fillId="5" borderId="0" xfId="0" applyNumberFormat="1" applyFont="1" applyFill="1" applyProtection="1"/>
    <xf numFmtId="0" fontId="14" fillId="0" borderId="0" xfId="0" applyFont="1"/>
    <xf numFmtId="0" fontId="14" fillId="0" borderId="0" xfId="0" applyFont="1" applyAlignment="1">
      <alignment wrapText="1"/>
    </xf>
    <xf numFmtId="6" fontId="14" fillId="0" borderId="0" xfId="0" applyNumberFormat="1" applyFont="1"/>
    <xf numFmtId="0" fontId="16" fillId="0" borderId="0" xfId="0" applyFont="1"/>
    <xf numFmtId="0" fontId="17" fillId="0" borderId="0" xfId="0" applyFont="1" applyAlignment="1">
      <alignment wrapText="1"/>
    </xf>
    <xf numFmtId="164" fontId="14" fillId="0" borderId="0" xfId="33" applyNumberFormat="1" applyFont="1"/>
    <xf numFmtId="164" fontId="14" fillId="0" borderId="0" xfId="0" applyNumberFormat="1" applyFont="1"/>
    <xf numFmtId="0" fontId="16" fillId="0" borderId="0" xfId="0" applyFont="1" applyFill="1"/>
    <xf numFmtId="0" fontId="17" fillId="0" borderId="0" xfId="0" applyFont="1" applyFill="1" applyAlignment="1">
      <alignment wrapText="1"/>
    </xf>
    <xf numFmtId="0" fontId="15" fillId="6" borderId="13" xfId="0" applyFont="1" applyFill="1" applyBorder="1"/>
    <xf numFmtId="0" fontId="15" fillId="6" borderId="13" xfId="0" applyFont="1" applyFill="1" applyBorder="1" applyAlignment="1">
      <alignment wrapText="1"/>
    </xf>
    <xf numFmtId="6" fontId="15" fillId="6" borderId="13" xfId="0" applyNumberFormat="1" applyFont="1" applyFill="1" applyBorder="1"/>
    <xf numFmtId="0" fontId="17" fillId="0" borderId="13" xfId="0" applyFont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4" fillId="0" borderId="13" xfId="0" applyFont="1" applyBorder="1"/>
    <xf numFmtId="167" fontId="14" fillId="0" borderId="13" xfId="0" applyNumberFormat="1" applyFont="1" applyBorder="1"/>
    <xf numFmtId="164" fontId="14" fillId="0" borderId="13" xfId="0" applyNumberFormat="1" applyFont="1" applyBorder="1"/>
    <xf numFmtId="0" fontId="19" fillId="6" borderId="13" xfId="0" applyFont="1" applyFill="1" applyBorder="1"/>
    <xf numFmtId="0" fontId="19" fillId="6" borderId="13" xfId="0" applyFont="1" applyFill="1" applyBorder="1" applyAlignment="1">
      <alignment wrapText="1"/>
    </xf>
    <xf numFmtId="6" fontId="19" fillId="6" borderId="13" xfId="0" applyNumberFormat="1" applyFont="1" applyFill="1" applyBorder="1"/>
    <xf numFmtId="165" fontId="14" fillId="0" borderId="13" xfId="33" applyNumberFormat="1" applyFont="1" applyBorder="1"/>
    <xf numFmtId="165" fontId="14" fillId="0" borderId="13" xfId="0" applyNumberFormat="1" applyFont="1" applyBorder="1"/>
    <xf numFmtId="0" fontId="20" fillId="3" borderId="5" xfId="0" applyFont="1" applyFill="1" applyBorder="1"/>
    <xf numFmtId="0" fontId="20" fillId="3" borderId="6" xfId="0" applyFont="1" applyFill="1" applyBorder="1"/>
    <xf numFmtId="0" fontId="21" fillId="3" borderId="6" xfId="0" applyFont="1" applyFill="1" applyBorder="1"/>
    <xf numFmtId="0" fontId="21" fillId="3" borderId="7" xfId="0" applyFont="1" applyFill="1" applyBorder="1"/>
    <xf numFmtId="0" fontId="0" fillId="0" borderId="0" xfId="0" applyFont="1"/>
    <xf numFmtId="0" fontId="22" fillId="3" borderId="8" xfId="0" applyFont="1" applyFill="1" applyBorder="1"/>
    <xf numFmtId="0" fontId="22" fillId="3" borderId="0" xfId="0" applyFont="1" applyFill="1" applyBorder="1"/>
    <xf numFmtId="0" fontId="23" fillId="3" borderId="0" xfId="0" applyFont="1" applyFill="1" applyBorder="1"/>
    <xf numFmtId="0" fontId="23" fillId="3" borderId="9" xfId="0" applyFont="1" applyFill="1" applyBorder="1"/>
    <xf numFmtId="0" fontId="23" fillId="3" borderId="10" xfId="0" applyFont="1" applyFill="1" applyBorder="1"/>
    <xf numFmtId="0" fontId="23" fillId="3" borderId="11" xfId="0" applyFont="1" applyFill="1" applyBorder="1"/>
    <xf numFmtId="0" fontId="23" fillId="3" borderId="12" xfId="0" applyFont="1" applyFill="1" applyBorder="1"/>
    <xf numFmtId="0" fontId="20" fillId="3" borderId="0" xfId="0" applyFont="1" applyFill="1" applyBorder="1"/>
    <xf numFmtId="0" fontId="17" fillId="3" borderId="0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18" fillId="6" borderId="15" xfId="0" applyFont="1" applyFill="1" applyBorder="1" applyAlignment="1">
      <alignment horizontal="center" wrapText="1"/>
    </xf>
    <xf numFmtId="0" fontId="18" fillId="6" borderId="16" xfId="0" applyFont="1" applyFill="1" applyBorder="1" applyAlignment="1">
      <alignment horizontal="center" wrapText="1"/>
    </xf>
    <xf numFmtId="0" fontId="15" fillId="6" borderId="17" xfId="0" applyFont="1" applyFill="1" applyBorder="1" applyAlignment="1">
      <alignment horizontal="center" wrapText="1"/>
    </xf>
    <xf numFmtId="0" fontId="15" fillId="6" borderId="18" xfId="0" applyFont="1" applyFill="1" applyBorder="1" applyAlignment="1">
      <alignment horizontal="center" wrapText="1"/>
    </xf>
    <xf numFmtId="0" fontId="15" fillId="6" borderId="19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0" fontId="15" fillId="6" borderId="15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</cellXfs>
  <cellStyles count="34">
    <cellStyle name="Comma" xfId="33" builtinId="3"/>
    <cellStyle name="Comma 2" xfId="4"/>
    <cellStyle name="Comma 3" xfId="3"/>
    <cellStyle name="Comma 4" xfId="5"/>
    <cellStyle name="Comma 5" xfId="6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2" xfId="16"/>
    <cellStyle name="Normal 2 2" xfId="17"/>
    <cellStyle name="Normal 3" xfId="18"/>
    <cellStyle name="Normal 4" xfId="19"/>
    <cellStyle name="Normal 4 2" xfId="20"/>
    <cellStyle name="Normal 4 3" xfId="21"/>
    <cellStyle name="Normal 5" xfId="22"/>
    <cellStyle name="Normal 5 2" xfId="23"/>
    <cellStyle name="Normal 5 3" xfId="24"/>
    <cellStyle name="Normal 6" xfId="25"/>
    <cellStyle name="Normal 6 2" xfId="26"/>
    <cellStyle name="Normal 6 3" xfId="27"/>
    <cellStyle name="Normal 7" xfId="28"/>
    <cellStyle name="Normal 7 2" xfId="29"/>
    <cellStyle name="Normal 7 3" xfId="30"/>
    <cellStyle name="Normal 8" xfId="31"/>
    <cellStyle name="Normal 9" xfId="32"/>
    <cellStyle name="Percent" xfId="1" builtinId="5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ve.shish\Local%20Settings\Temporary%20Internet%20Files\Content.Outlook\QMP5FSAX\Average%20Annual%20F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y%20Study\Maps\Macro%20Maps\LEA%20non%20LEA%20ma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evy%20Study/Meetings/Feb%2025/Per%20Pupil%20Mod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erce\k-12\windows\TEMP\03lea_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NROLL\requests\2001-02\DG_levy_res_enro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erce\k-12\02Sup\Denise\Levies\ToSend\02lea_cDenise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Annual FTES (2)"/>
      <sheetName val="Average Annual FTES"/>
      <sheetName val="2005-06"/>
      <sheetName val="2006-07"/>
      <sheetName val="2007-08"/>
      <sheetName val="2008-09"/>
      <sheetName val="2009-10"/>
      <sheetName val="2010-1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ymbology"/>
      <sheetName val="Misc"/>
      <sheetName val="SchoolDistrictMap"/>
    </sheetNames>
    <sheetDataSet>
      <sheetData sheetId="0">
        <row r="3">
          <cell r="B3" t="str">
            <v>14005</v>
          </cell>
          <cell r="C3" t="str">
            <v>Aberdeen</v>
          </cell>
          <cell r="D3">
            <v>1</v>
          </cell>
          <cell r="E3">
            <v>2</v>
          </cell>
        </row>
        <row r="4">
          <cell r="B4" t="str">
            <v>21226</v>
          </cell>
          <cell r="C4" t="str">
            <v>Adna</v>
          </cell>
          <cell r="D4">
            <v>1</v>
          </cell>
          <cell r="E4">
            <v>2</v>
          </cell>
        </row>
        <row r="5">
          <cell r="B5" t="str">
            <v>22017</v>
          </cell>
          <cell r="C5" t="str">
            <v>Almira</v>
          </cell>
          <cell r="D5">
            <v>1</v>
          </cell>
          <cell r="E5">
            <v>2</v>
          </cell>
        </row>
        <row r="6">
          <cell r="B6" t="str">
            <v>29103</v>
          </cell>
          <cell r="C6" t="str">
            <v>Anacortes</v>
          </cell>
          <cell r="D6">
            <v>0</v>
          </cell>
          <cell r="E6">
            <v>1</v>
          </cell>
        </row>
        <row r="7">
          <cell r="B7" t="str">
            <v>31016</v>
          </cell>
          <cell r="C7" t="str">
            <v>Arlington</v>
          </cell>
          <cell r="D7">
            <v>1</v>
          </cell>
          <cell r="E7">
            <v>2</v>
          </cell>
        </row>
        <row r="8">
          <cell r="B8" t="str">
            <v>02420</v>
          </cell>
          <cell r="C8" t="str">
            <v>Asotin-Anatone</v>
          </cell>
          <cell r="D8">
            <v>1</v>
          </cell>
          <cell r="E8">
            <v>2</v>
          </cell>
        </row>
        <row r="9">
          <cell r="B9" t="str">
            <v>17408</v>
          </cell>
          <cell r="C9" t="str">
            <v>Auburn</v>
          </cell>
          <cell r="D9">
            <v>1</v>
          </cell>
          <cell r="E9">
            <v>2</v>
          </cell>
        </row>
        <row r="10">
          <cell r="B10" t="str">
            <v>18303</v>
          </cell>
          <cell r="C10" t="str">
            <v>Bainbridge Island</v>
          </cell>
          <cell r="D10">
            <v>0</v>
          </cell>
          <cell r="E10">
            <v>1</v>
          </cell>
        </row>
        <row r="11">
          <cell r="B11" t="str">
            <v>06119</v>
          </cell>
          <cell r="C11" t="str">
            <v>Battle Ground</v>
          </cell>
          <cell r="D11">
            <v>1</v>
          </cell>
          <cell r="E11">
            <v>2</v>
          </cell>
        </row>
        <row r="12">
          <cell r="B12" t="str">
            <v>17405</v>
          </cell>
          <cell r="C12" t="str">
            <v>Bellevue</v>
          </cell>
          <cell r="D12">
            <v>0</v>
          </cell>
          <cell r="E12">
            <v>1</v>
          </cell>
        </row>
        <row r="13">
          <cell r="B13" t="str">
            <v>37501</v>
          </cell>
          <cell r="C13" t="str">
            <v>Bellingham</v>
          </cell>
          <cell r="D13">
            <v>0</v>
          </cell>
          <cell r="E13">
            <v>1</v>
          </cell>
        </row>
        <row r="14">
          <cell r="B14" t="str">
            <v>01122</v>
          </cell>
          <cell r="C14" t="str">
            <v>Benge</v>
          </cell>
          <cell r="D14">
            <v>1</v>
          </cell>
          <cell r="E14">
            <v>2</v>
          </cell>
        </row>
        <row r="15">
          <cell r="B15" t="str">
            <v>27403</v>
          </cell>
          <cell r="C15" t="str">
            <v>Bethel</v>
          </cell>
          <cell r="D15">
            <v>1</v>
          </cell>
          <cell r="E15">
            <v>2</v>
          </cell>
          <cell r="I15">
            <v>2</v>
          </cell>
          <cell r="L15">
            <v>1</v>
          </cell>
          <cell r="N15" t="str">
            <v>Local Effort Assistance Recipients</v>
          </cell>
        </row>
        <row r="16">
          <cell r="B16" t="str">
            <v>20203</v>
          </cell>
          <cell r="C16" t="str">
            <v>Bickleton</v>
          </cell>
          <cell r="D16">
            <v>0</v>
          </cell>
          <cell r="E16">
            <v>1</v>
          </cell>
          <cell r="I16">
            <v>39</v>
          </cell>
          <cell r="J16">
            <v>1</v>
          </cell>
          <cell r="L16">
            <v>2</v>
          </cell>
          <cell r="N16" t="str">
            <v>Washington State K-12 School Districts</v>
          </cell>
        </row>
        <row r="17">
          <cell r="B17" t="str">
            <v>37503</v>
          </cell>
          <cell r="C17" t="str">
            <v>Blaine</v>
          </cell>
          <cell r="D17">
            <v>0</v>
          </cell>
          <cell r="E17">
            <v>1</v>
          </cell>
          <cell r="L17">
            <v>3</v>
          </cell>
          <cell r="N17" t="str">
            <v>2010 Calendar Year</v>
          </cell>
        </row>
        <row r="18">
          <cell r="B18" t="str">
            <v>21234</v>
          </cell>
          <cell r="C18" t="str">
            <v>Boistfort</v>
          </cell>
          <cell r="D18">
            <v>1</v>
          </cell>
          <cell r="E18">
            <v>2</v>
          </cell>
          <cell r="L18">
            <v>4</v>
          </cell>
        </row>
        <row r="19">
          <cell r="B19" t="str">
            <v>18100</v>
          </cell>
          <cell r="C19" t="str">
            <v>Bremerton</v>
          </cell>
          <cell r="D19">
            <v>1</v>
          </cell>
          <cell r="E19">
            <v>2</v>
          </cell>
          <cell r="L19">
            <v>5</v>
          </cell>
        </row>
        <row r="20">
          <cell r="B20" t="str">
            <v>24111</v>
          </cell>
          <cell r="C20" t="str">
            <v>Brewster</v>
          </cell>
          <cell r="D20">
            <v>1</v>
          </cell>
          <cell r="E20">
            <v>2</v>
          </cell>
        </row>
        <row r="21">
          <cell r="B21" t="str">
            <v>09075</v>
          </cell>
          <cell r="C21" t="str">
            <v>Bridgeport</v>
          </cell>
          <cell r="D21">
            <v>1</v>
          </cell>
          <cell r="E21">
            <v>2</v>
          </cell>
        </row>
        <row r="22">
          <cell r="B22" t="str">
            <v>16046</v>
          </cell>
          <cell r="C22" t="str">
            <v>Brinnon</v>
          </cell>
          <cell r="D22">
            <v>0</v>
          </cell>
          <cell r="E22">
            <v>1</v>
          </cell>
        </row>
        <row r="23">
          <cell r="B23" t="str">
            <v>29100</v>
          </cell>
          <cell r="C23" t="str">
            <v>Burlington-Edison</v>
          </cell>
          <cell r="D23">
            <v>1</v>
          </cell>
          <cell r="E23">
            <v>2</v>
          </cell>
        </row>
        <row r="24">
          <cell r="B24" t="str">
            <v>06117</v>
          </cell>
          <cell r="C24" t="str">
            <v>Camas</v>
          </cell>
          <cell r="D24">
            <v>1</v>
          </cell>
          <cell r="E24">
            <v>2</v>
          </cell>
        </row>
        <row r="25">
          <cell r="B25" t="str">
            <v>05401</v>
          </cell>
          <cell r="C25" t="str">
            <v>Cape Flattery</v>
          </cell>
          <cell r="D25">
            <v>1</v>
          </cell>
          <cell r="E25">
            <v>2</v>
          </cell>
        </row>
        <row r="26">
          <cell r="B26" t="str">
            <v>27019</v>
          </cell>
          <cell r="C26" t="str">
            <v>Carbonado</v>
          </cell>
          <cell r="D26">
            <v>1</v>
          </cell>
          <cell r="E26">
            <v>2</v>
          </cell>
        </row>
        <row r="27">
          <cell r="B27" t="str">
            <v>04228</v>
          </cell>
          <cell r="C27" t="str">
            <v>Cascade</v>
          </cell>
          <cell r="D27">
            <v>0</v>
          </cell>
          <cell r="E27">
            <v>1</v>
          </cell>
        </row>
        <row r="28">
          <cell r="B28" t="str">
            <v>04222</v>
          </cell>
          <cell r="C28" t="str">
            <v>Cashmere</v>
          </cell>
          <cell r="D28">
            <v>1</v>
          </cell>
          <cell r="E28">
            <v>2</v>
          </cell>
        </row>
        <row r="29">
          <cell r="B29" t="str">
            <v>08401</v>
          </cell>
          <cell r="C29" t="str">
            <v>Castle Rock</v>
          </cell>
          <cell r="D29">
            <v>1</v>
          </cell>
          <cell r="E29">
            <v>2</v>
          </cell>
        </row>
        <row r="30">
          <cell r="B30" t="str">
            <v>20215</v>
          </cell>
          <cell r="C30" t="str">
            <v>Centerville</v>
          </cell>
          <cell r="D30">
            <v>1</v>
          </cell>
          <cell r="E30">
            <v>2</v>
          </cell>
        </row>
        <row r="31">
          <cell r="B31" t="str">
            <v>18401</v>
          </cell>
          <cell r="C31" t="str">
            <v>Central Kitsap</v>
          </cell>
          <cell r="D31">
            <v>1</v>
          </cell>
          <cell r="E31">
            <v>2</v>
          </cell>
        </row>
        <row r="32">
          <cell r="B32" t="str">
            <v>32356</v>
          </cell>
          <cell r="C32" t="str">
            <v>Central Valley</v>
          </cell>
          <cell r="D32">
            <v>1</v>
          </cell>
          <cell r="E32">
            <v>2</v>
          </cell>
        </row>
        <row r="33">
          <cell r="B33" t="str">
            <v>21401</v>
          </cell>
          <cell r="C33" t="str">
            <v>Centralia</v>
          </cell>
          <cell r="D33">
            <v>1</v>
          </cell>
          <cell r="E33">
            <v>2</v>
          </cell>
        </row>
        <row r="34">
          <cell r="B34" t="str">
            <v>21302</v>
          </cell>
          <cell r="C34" t="str">
            <v>Chehalis</v>
          </cell>
          <cell r="D34">
            <v>1</v>
          </cell>
          <cell r="E34">
            <v>2</v>
          </cell>
        </row>
        <row r="35">
          <cell r="B35" t="str">
            <v>32360</v>
          </cell>
          <cell r="C35" t="str">
            <v>Cheney</v>
          </cell>
          <cell r="D35">
            <v>1</v>
          </cell>
          <cell r="E35">
            <v>2</v>
          </cell>
        </row>
        <row r="36">
          <cell r="B36" t="str">
            <v>33036</v>
          </cell>
          <cell r="C36" t="str">
            <v>Chewelah</v>
          </cell>
          <cell r="D36">
            <v>1</v>
          </cell>
          <cell r="E36">
            <v>2</v>
          </cell>
        </row>
        <row r="37">
          <cell r="B37" t="str">
            <v>16049</v>
          </cell>
          <cell r="C37" t="str">
            <v>Chimacum</v>
          </cell>
          <cell r="D37">
            <v>0</v>
          </cell>
          <cell r="E37">
            <v>1</v>
          </cell>
        </row>
        <row r="38">
          <cell r="B38" t="str">
            <v>02250</v>
          </cell>
          <cell r="C38" t="str">
            <v>Clarkston</v>
          </cell>
          <cell r="D38">
            <v>1</v>
          </cell>
          <cell r="E38">
            <v>2</v>
          </cell>
        </row>
        <row r="39">
          <cell r="B39" t="str">
            <v>19404</v>
          </cell>
          <cell r="C39" t="str">
            <v>Cle Elum-Roslyn</v>
          </cell>
          <cell r="D39">
            <v>0</v>
          </cell>
          <cell r="E39">
            <v>1</v>
          </cell>
        </row>
        <row r="40">
          <cell r="B40" t="str">
            <v>27400</v>
          </cell>
          <cell r="C40" t="str">
            <v>Clover Park</v>
          </cell>
          <cell r="D40">
            <v>1</v>
          </cell>
          <cell r="E40">
            <v>2</v>
          </cell>
        </row>
        <row r="41">
          <cell r="B41" t="str">
            <v>38300</v>
          </cell>
          <cell r="C41" t="str">
            <v>Colfax</v>
          </cell>
          <cell r="D41">
            <v>1</v>
          </cell>
          <cell r="E41">
            <v>2</v>
          </cell>
        </row>
        <row r="42">
          <cell r="B42" t="str">
            <v>36250</v>
          </cell>
          <cell r="C42" t="str">
            <v>College Place</v>
          </cell>
          <cell r="D42">
            <v>1</v>
          </cell>
          <cell r="E42">
            <v>2</v>
          </cell>
        </row>
        <row r="43">
          <cell r="B43" t="str">
            <v>38306</v>
          </cell>
          <cell r="C43" t="str">
            <v>Colton</v>
          </cell>
          <cell r="D43">
            <v>1</v>
          </cell>
          <cell r="E43">
            <v>2</v>
          </cell>
        </row>
        <row r="44">
          <cell r="B44" t="str">
            <v>33206</v>
          </cell>
          <cell r="C44" t="str">
            <v>Columbia (Stevens)</v>
          </cell>
          <cell r="D44">
            <v>1</v>
          </cell>
          <cell r="E44">
            <v>2</v>
          </cell>
        </row>
        <row r="45">
          <cell r="B45" t="str">
            <v>36400</v>
          </cell>
          <cell r="C45" t="str">
            <v>Columbia (Walla Walla)</v>
          </cell>
          <cell r="D45">
            <v>1</v>
          </cell>
          <cell r="E45">
            <v>2</v>
          </cell>
        </row>
        <row r="46">
          <cell r="B46" t="str">
            <v>33115</v>
          </cell>
          <cell r="C46" t="str">
            <v>Colville</v>
          </cell>
          <cell r="D46">
            <v>1</v>
          </cell>
          <cell r="E46">
            <v>2</v>
          </cell>
        </row>
        <row r="47">
          <cell r="B47" t="str">
            <v>29011</v>
          </cell>
          <cell r="C47" t="str">
            <v>Concrete</v>
          </cell>
          <cell r="D47">
            <v>1</v>
          </cell>
          <cell r="E47">
            <v>2</v>
          </cell>
        </row>
        <row r="48">
          <cell r="B48" t="str">
            <v>29317</v>
          </cell>
          <cell r="C48" t="str">
            <v>Conway</v>
          </cell>
          <cell r="D48">
            <v>1</v>
          </cell>
          <cell r="E48">
            <v>2</v>
          </cell>
        </row>
        <row r="49">
          <cell r="B49" t="str">
            <v>14099</v>
          </cell>
          <cell r="C49" t="str">
            <v>Cosmopolis</v>
          </cell>
          <cell r="D49">
            <v>1</v>
          </cell>
          <cell r="E49">
            <v>2</v>
          </cell>
        </row>
        <row r="50">
          <cell r="B50" t="str">
            <v>13151</v>
          </cell>
          <cell r="C50" t="str">
            <v>Coulee-Hartline</v>
          </cell>
          <cell r="D50">
            <v>1</v>
          </cell>
          <cell r="E50">
            <v>2</v>
          </cell>
        </row>
        <row r="51">
          <cell r="B51" t="str">
            <v>15204</v>
          </cell>
          <cell r="C51" t="str">
            <v>Coupeville</v>
          </cell>
          <cell r="D51">
            <v>0</v>
          </cell>
          <cell r="E51">
            <v>1</v>
          </cell>
        </row>
        <row r="52">
          <cell r="B52" t="str">
            <v>05313</v>
          </cell>
          <cell r="C52" t="str">
            <v>Crescent</v>
          </cell>
          <cell r="D52">
            <v>0</v>
          </cell>
          <cell r="E52">
            <v>1</v>
          </cell>
        </row>
        <row r="53">
          <cell r="B53" t="str">
            <v>22073</v>
          </cell>
          <cell r="C53" t="str">
            <v>Creston</v>
          </cell>
          <cell r="D53">
            <v>1</v>
          </cell>
          <cell r="E53">
            <v>2</v>
          </cell>
        </row>
        <row r="54">
          <cell r="B54" t="str">
            <v>10050</v>
          </cell>
          <cell r="C54" t="str">
            <v>Curlew</v>
          </cell>
          <cell r="D54">
            <v>1</v>
          </cell>
          <cell r="E54">
            <v>2</v>
          </cell>
        </row>
        <row r="55">
          <cell r="B55" t="str">
            <v>26059</v>
          </cell>
          <cell r="C55" t="str">
            <v>Cusick</v>
          </cell>
          <cell r="D55">
            <v>0</v>
          </cell>
          <cell r="E55">
            <v>1</v>
          </cell>
        </row>
        <row r="56">
          <cell r="B56" t="str">
            <v>19007</v>
          </cell>
          <cell r="C56" t="str">
            <v>Damman</v>
          </cell>
          <cell r="D56">
            <v>0</v>
          </cell>
          <cell r="E56">
            <v>1</v>
          </cell>
        </row>
        <row r="57">
          <cell r="B57" t="str">
            <v>31330</v>
          </cell>
          <cell r="C57" t="str">
            <v>Darrington</v>
          </cell>
          <cell r="D57">
            <v>1</v>
          </cell>
          <cell r="E57">
            <v>2</v>
          </cell>
        </row>
        <row r="58">
          <cell r="B58" t="str">
            <v>22207</v>
          </cell>
          <cell r="C58" t="str">
            <v>Davenport</v>
          </cell>
          <cell r="D58">
            <v>1</v>
          </cell>
          <cell r="E58">
            <v>2</v>
          </cell>
        </row>
        <row r="59">
          <cell r="B59" t="str">
            <v>07002</v>
          </cell>
          <cell r="C59" t="str">
            <v>Dayton</v>
          </cell>
          <cell r="D59">
            <v>1</v>
          </cell>
          <cell r="E59">
            <v>2</v>
          </cell>
        </row>
        <row r="60">
          <cell r="B60" t="str">
            <v>32414</v>
          </cell>
          <cell r="C60" t="str">
            <v>Deer Park</v>
          </cell>
          <cell r="D60">
            <v>1</v>
          </cell>
          <cell r="E60">
            <v>2</v>
          </cell>
        </row>
        <row r="61">
          <cell r="B61" t="str">
            <v>27343</v>
          </cell>
          <cell r="C61" t="str">
            <v>Dieringer</v>
          </cell>
          <cell r="D61">
            <v>0</v>
          </cell>
          <cell r="E61">
            <v>1</v>
          </cell>
        </row>
        <row r="62">
          <cell r="B62" t="str">
            <v>36101</v>
          </cell>
          <cell r="C62" t="str">
            <v>Dixie</v>
          </cell>
          <cell r="D62">
            <v>1</v>
          </cell>
          <cell r="E62">
            <v>2</v>
          </cell>
        </row>
        <row r="63">
          <cell r="B63" t="str">
            <v>32361</v>
          </cell>
          <cell r="C63" t="str">
            <v>East Valley (Spokane)</v>
          </cell>
          <cell r="D63">
            <v>1</v>
          </cell>
          <cell r="E63">
            <v>2</v>
          </cell>
        </row>
        <row r="64">
          <cell r="B64" t="str">
            <v>39090</v>
          </cell>
          <cell r="C64" t="str">
            <v>East Valley (Yakima)</v>
          </cell>
          <cell r="D64">
            <v>1</v>
          </cell>
          <cell r="E64">
            <v>2</v>
          </cell>
        </row>
        <row r="65">
          <cell r="B65" t="str">
            <v>09206</v>
          </cell>
          <cell r="C65" t="str">
            <v>Eastmont</v>
          </cell>
          <cell r="D65">
            <v>1</v>
          </cell>
          <cell r="E65">
            <v>2</v>
          </cell>
        </row>
        <row r="66">
          <cell r="B66" t="str">
            <v>19028</v>
          </cell>
          <cell r="C66" t="str">
            <v>Easton</v>
          </cell>
          <cell r="D66">
            <v>0</v>
          </cell>
          <cell r="E66">
            <v>1</v>
          </cell>
        </row>
        <row r="67">
          <cell r="B67" t="str">
            <v>27404</v>
          </cell>
          <cell r="C67" t="str">
            <v>Eatonville</v>
          </cell>
          <cell r="D67">
            <v>1</v>
          </cell>
          <cell r="E67">
            <v>2</v>
          </cell>
        </row>
        <row r="68">
          <cell r="B68" t="str">
            <v>31015</v>
          </cell>
          <cell r="C68" t="str">
            <v>Edmonds</v>
          </cell>
          <cell r="D68">
            <v>0</v>
          </cell>
          <cell r="E68">
            <v>1</v>
          </cell>
        </row>
        <row r="69">
          <cell r="B69" t="str">
            <v>19401</v>
          </cell>
          <cell r="C69" t="str">
            <v>Ellensburg</v>
          </cell>
          <cell r="D69">
            <v>1</v>
          </cell>
          <cell r="E69">
            <v>2</v>
          </cell>
        </row>
        <row r="70">
          <cell r="B70" t="str">
            <v>14068</v>
          </cell>
          <cell r="C70" t="str">
            <v>Elma</v>
          </cell>
          <cell r="D70">
            <v>1</v>
          </cell>
          <cell r="E70">
            <v>2</v>
          </cell>
        </row>
        <row r="71">
          <cell r="B71" t="str">
            <v>38308</v>
          </cell>
          <cell r="C71" t="str">
            <v>Endicott</v>
          </cell>
          <cell r="D71">
            <v>1</v>
          </cell>
          <cell r="E71">
            <v>2</v>
          </cell>
        </row>
        <row r="72">
          <cell r="B72" t="str">
            <v>04127</v>
          </cell>
          <cell r="C72" t="str">
            <v>Entiat</v>
          </cell>
          <cell r="D72">
            <v>1</v>
          </cell>
          <cell r="E72">
            <v>2</v>
          </cell>
        </row>
        <row r="73">
          <cell r="B73" t="str">
            <v>17216</v>
          </cell>
          <cell r="C73" t="str">
            <v>Enumclaw</v>
          </cell>
          <cell r="D73">
            <v>1</v>
          </cell>
          <cell r="E73">
            <v>2</v>
          </cell>
        </row>
        <row r="74">
          <cell r="B74" t="str">
            <v>13165</v>
          </cell>
          <cell r="C74" t="str">
            <v>Ephrata</v>
          </cell>
          <cell r="D74">
            <v>1</v>
          </cell>
          <cell r="E74">
            <v>2</v>
          </cell>
        </row>
        <row r="75">
          <cell r="B75" t="str">
            <v>21036</v>
          </cell>
          <cell r="C75" t="str">
            <v>Evaline</v>
          </cell>
          <cell r="D75">
            <v>0</v>
          </cell>
          <cell r="E75">
            <v>1</v>
          </cell>
        </row>
        <row r="76">
          <cell r="B76" t="str">
            <v>31002</v>
          </cell>
          <cell r="C76" t="str">
            <v>Everett</v>
          </cell>
          <cell r="D76">
            <v>1</v>
          </cell>
          <cell r="E76">
            <v>2</v>
          </cell>
        </row>
        <row r="77">
          <cell r="B77" t="str">
            <v>06114</v>
          </cell>
          <cell r="C77" t="str">
            <v>Evergreen (Clark)</v>
          </cell>
          <cell r="D77">
            <v>1</v>
          </cell>
          <cell r="E77">
            <v>2</v>
          </cell>
        </row>
        <row r="78">
          <cell r="B78" t="str">
            <v>33205</v>
          </cell>
          <cell r="C78" t="str">
            <v>Evergreen (Stevens)</v>
          </cell>
          <cell r="D78">
            <v>1</v>
          </cell>
          <cell r="E78">
            <v>2</v>
          </cell>
        </row>
        <row r="79">
          <cell r="B79" t="str">
            <v>17210</v>
          </cell>
          <cell r="C79" t="str">
            <v>Federal Way</v>
          </cell>
          <cell r="D79">
            <v>1</v>
          </cell>
          <cell r="E79">
            <v>2</v>
          </cell>
        </row>
        <row r="80">
          <cell r="B80" t="str">
            <v>37502</v>
          </cell>
          <cell r="C80" t="str">
            <v>Ferndale</v>
          </cell>
          <cell r="D80">
            <v>1</v>
          </cell>
          <cell r="E80">
            <v>2</v>
          </cell>
        </row>
        <row r="81">
          <cell r="B81" t="str">
            <v>27417</v>
          </cell>
          <cell r="C81" t="str">
            <v>Fife</v>
          </cell>
          <cell r="D81">
            <v>0</v>
          </cell>
          <cell r="E81">
            <v>1</v>
          </cell>
        </row>
        <row r="82">
          <cell r="B82" t="str">
            <v>03053</v>
          </cell>
          <cell r="C82" t="str">
            <v>Finley</v>
          </cell>
          <cell r="D82">
            <v>1</v>
          </cell>
          <cell r="E82">
            <v>2</v>
          </cell>
        </row>
        <row r="83">
          <cell r="B83" t="str">
            <v>27402</v>
          </cell>
          <cell r="C83" t="str">
            <v>Franklin Pierce</v>
          </cell>
          <cell r="D83">
            <v>1</v>
          </cell>
          <cell r="E83">
            <v>2</v>
          </cell>
        </row>
        <row r="84">
          <cell r="B84" t="str">
            <v>32358</v>
          </cell>
          <cell r="C84" t="str">
            <v>Freeman</v>
          </cell>
          <cell r="D84">
            <v>1</v>
          </cell>
          <cell r="E84">
            <v>2</v>
          </cell>
        </row>
        <row r="85">
          <cell r="B85" t="str">
            <v>38302</v>
          </cell>
          <cell r="C85" t="str">
            <v>Garfield</v>
          </cell>
          <cell r="D85">
            <v>1</v>
          </cell>
          <cell r="E85">
            <v>2</v>
          </cell>
        </row>
        <row r="86">
          <cell r="B86" t="str">
            <v>20401</v>
          </cell>
          <cell r="C86" t="str">
            <v>Glenwood</v>
          </cell>
          <cell r="D86">
            <v>1</v>
          </cell>
          <cell r="E86">
            <v>2</v>
          </cell>
        </row>
        <row r="87">
          <cell r="B87" t="str">
            <v>20404</v>
          </cell>
          <cell r="C87" t="str">
            <v>Goldendale</v>
          </cell>
          <cell r="D87">
            <v>1</v>
          </cell>
          <cell r="E87">
            <v>2</v>
          </cell>
        </row>
        <row r="88">
          <cell r="B88" t="str">
            <v>13301</v>
          </cell>
          <cell r="C88" t="str">
            <v>Grand Coulee Dam</v>
          </cell>
          <cell r="D88">
            <v>1</v>
          </cell>
          <cell r="E88">
            <v>2</v>
          </cell>
        </row>
        <row r="89">
          <cell r="B89" t="str">
            <v>39200</v>
          </cell>
          <cell r="C89" t="str">
            <v>Grandview</v>
          </cell>
          <cell r="D89">
            <v>1</v>
          </cell>
          <cell r="E89">
            <v>2</v>
          </cell>
        </row>
        <row r="90">
          <cell r="B90" t="str">
            <v>39204</v>
          </cell>
          <cell r="C90" t="str">
            <v>Granger</v>
          </cell>
          <cell r="D90">
            <v>1</v>
          </cell>
          <cell r="E90">
            <v>2</v>
          </cell>
        </row>
        <row r="91">
          <cell r="B91" t="str">
            <v>31332</v>
          </cell>
          <cell r="C91" t="str">
            <v>Granite Falls</v>
          </cell>
          <cell r="D91">
            <v>1</v>
          </cell>
          <cell r="E91">
            <v>2</v>
          </cell>
        </row>
        <row r="92">
          <cell r="B92" t="str">
            <v>23054</v>
          </cell>
          <cell r="C92" t="str">
            <v>Grapeview</v>
          </cell>
          <cell r="D92">
            <v>0</v>
          </cell>
          <cell r="E92">
            <v>1</v>
          </cell>
        </row>
        <row r="93">
          <cell r="B93" t="str">
            <v>32312</v>
          </cell>
          <cell r="C93" t="str">
            <v>Great Northern</v>
          </cell>
          <cell r="D93">
            <v>1</v>
          </cell>
          <cell r="E93">
            <v>2</v>
          </cell>
        </row>
        <row r="94">
          <cell r="B94" t="str">
            <v>06103</v>
          </cell>
          <cell r="C94" t="str">
            <v>Green Mountain</v>
          </cell>
          <cell r="D94">
            <v>1</v>
          </cell>
          <cell r="E94">
            <v>2</v>
          </cell>
        </row>
        <row r="95">
          <cell r="B95" t="str">
            <v>34324</v>
          </cell>
          <cell r="C95" t="str">
            <v>Griffin</v>
          </cell>
          <cell r="D95">
            <v>0</v>
          </cell>
          <cell r="E95">
            <v>1</v>
          </cell>
        </row>
        <row r="96">
          <cell r="B96" t="str">
            <v>22204</v>
          </cell>
          <cell r="C96" t="str">
            <v>Harrington</v>
          </cell>
          <cell r="D96">
            <v>1</v>
          </cell>
          <cell r="E96">
            <v>2</v>
          </cell>
        </row>
        <row r="97">
          <cell r="B97" t="str">
            <v>39203</v>
          </cell>
          <cell r="C97" t="str">
            <v>Highland</v>
          </cell>
          <cell r="D97">
            <v>1</v>
          </cell>
          <cell r="E97">
            <v>2</v>
          </cell>
        </row>
        <row r="98">
          <cell r="B98" t="str">
            <v>17401</v>
          </cell>
          <cell r="C98" t="str">
            <v>Highline</v>
          </cell>
          <cell r="D98">
            <v>1</v>
          </cell>
          <cell r="E98">
            <v>2</v>
          </cell>
        </row>
        <row r="99">
          <cell r="B99" t="str">
            <v>06098</v>
          </cell>
          <cell r="C99" t="str">
            <v>Hockinson</v>
          </cell>
          <cell r="D99">
            <v>1</v>
          </cell>
          <cell r="E99">
            <v>2</v>
          </cell>
        </row>
        <row r="100">
          <cell r="B100" t="str">
            <v>23404</v>
          </cell>
          <cell r="C100" t="str">
            <v>Hood Canal</v>
          </cell>
          <cell r="D100">
            <v>0</v>
          </cell>
          <cell r="E100">
            <v>1</v>
          </cell>
        </row>
        <row r="101">
          <cell r="B101" t="str">
            <v>14028</v>
          </cell>
          <cell r="C101" t="str">
            <v>Hoquiam</v>
          </cell>
          <cell r="D101">
            <v>1</v>
          </cell>
          <cell r="E101">
            <v>2</v>
          </cell>
        </row>
        <row r="102">
          <cell r="B102" t="str">
            <v>10070</v>
          </cell>
          <cell r="C102" t="str">
            <v>Inchelium</v>
          </cell>
          <cell r="D102">
            <v>1</v>
          </cell>
          <cell r="E102">
            <v>2</v>
          </cell>
        </row>
        <row r="103">
          <cell r="B103" t="str">
            <v>31063</v>
          </cell>
          <cell r="C103" t="str">
            <v>Index</v>
          </cell>
          <cell r="D103">
            <v>0</v>
          </cell>
          <cell r="E103">
            <v>1</v>
          </cell>
        </row>
        <row r="104">
          <cell r="B104" t="str">
            <v>17411</v>
          </cell>
          <cell r="C104" t="str">
            <v>Issaquah</v>
          </cell>
          <cell r="D104">
            <v>0</v>
          </cell>
          <cell r="E104">
            <v>1</v>
          </cell>
        </row>
        <row r="105">
          <cell r="B105" t="str">
            <v>11056</v>
          </cell>
          <cell r="C105" t="str">
            <v>Kahlotus</v>
          </cell>
          <cell r="D105">
            <v>1</v>
          </cell>
          <cell r="E105">
            <v>2</v>
          </cell>
        </row>
        <row r="106">
          <cell r="B106" t="str">
            <v>08402</v>
          </cell>
          <cell r="C106" t="str">
            <v>Kalama</v>
          </cell>
          <cell r="D106">
            <v>0</v>
          </cell>
          <cell r="E106">
            <v>1</v>
          </cell>
        </row>
        <row r="107">
          <cell r="B107" t="str">
            <v>10003</v>
          </cell>
          <cell r="C107" t="str">
            <v>Keller</v>
          </cell>
          <cell r="D107">
            <v>1</v>
          </cell>
          <cell r="E107">
            <v>2</v>
          </cell>
        </row>
        <row r="108">
          <cell r="B108" t="str">
            <v>08458</v>
          </cell>
          <cell r="C108" t="str">
            <v>Kelso</v>
          </cell>
          <cell r="D108">
            <v>1</v>
          </cell>
          <cell r="E108">
            <v>2</v>
          </cell>
        </row>
        <row r="109">
          <cell r="B109" t="str">
            <v>03017</v>
          </cell>
          <cell r="C109" t="str">
            <v>Kennewick</v>
          </cell>
          <cell r="D109">
            <v>1</v>
          </cell>
          <cell r="E109">
            <v>2</v>
          </cell>
        </row>
        <row r="110">
          <cell r="B110" t="str">
            <v>17415</v>
          </cell>
          <cell r="C110" t="str">
            <v>Kent</v>
          </cell>
          <cell r="D110">
            <v>1</v>
          </cell>
          <cell r="E110">
            <v>2</v>
          </cell>
        </row>
        <row r="111">
          <cell r="B111" t="str">
            <v>33212</v>
          </cell>
          <cell r="C111" t="str">
            <v>Kettle Falls</v>
          </cell>
          <cell r="D111">
            <v>1</v>
          </cell>
          <cell r="E111">
            <v>2</v>
          </cell>
        </row>
        <row r="112">
          <cell r="B112" t="str">
            <v>03052</v>
          </cell>
          <cell r="C112" t="str">
            <v>Kiona-Benton City</v>
          </cell>
          <cell r="D112">
            <v>1</v>
          </cell>
          <cell r="E112">
            <v>2</v>
          </cell>
        </row>
        <row r="113">
          <cell r="B113" t="str">
            <v>19403</v>
          </cell>
          <cell r="C113" t="str">
            <v>Kittitas</v>
          </cell>
          <cell r="D113">
            <v>1</v>
          </cell>
          <cell r="E113">
            <v>2</v>
          </cell>
        </row>
        <row r="114">
          <cell r="B114" t="str">
            <v>20402</v>
          </cell>
          <cell r="C114" t="str">
            <v>Klickitat</v>
          </cell>
          <cell r="D114">
            <v>1</v>
          </cell>
          <cell r="E114">
            <v>2</v>
          </cell>
        </row>
        <row r="115">
          <cell r="B115" t="str">
            <v>06101</v>
          </cell>
          <cell r="C115" t="str">
            <v>La Center</v>
          </cell>
          <cell r="D115">
            <v>1</v>
          </cell>
          <cell r="E115">
            <v>2</v>
          </cell>
        </row>
        <row r="116">
          <cell r="B116" t="str">
            <v>29311</v>
          </cell>
          <cell r="C116" t="str">
            <v>La Conner</v>
          </cell>
          <cell r="D116">
            <v>0</v>
          </cell>
          <cell r="E116">
            <v>1</v>
          </cell>
        </row>
        <row r="117">
          <cell r="B117" t="str">
            <v>38126</v>
          </cell>
          <cell r="C117" t="str">
            <v>Lacrosse</v>
          </cell>
          <cell r="D117">
            <v>1</v>
          </cell>
          <cell r="E117">
            <v>2</v>
          </cell>
        </row>
        <row r="118">
          <cell r="B118" t="str">
            <v>04129</v>
          </cell>
          <cell r="C118" t="str">
            <v>Lake Chelan</v>
          </cell>
          <cell r="D118">
            <v>0</v>
          </cell>
          <cell r="E118">
            <v>1</v>
          </cell>
        </row>
        <row r="119">
          <cell r="B119" t="str">
            <v>31004</v>
          </cell>
          <cell r="C119" t="str">
            <v>Lake Stevens</v>
          </cell>
          <cell r="D119">
            <v>1</v>
          </cell>
          <cell r="E119">
            <v>2</v>
          </cell>
        </row>
        <row r="120">
          <cell r="B120" t="str">
            <v>17414</v>
          </cell>
          <cell r="C120" t="str">
            <v>Lake Washington</v>
          </cell>
          <cell r="D120">
            <v>0</v>
          </cell>
          <cell r="E120">
            <v>1</v>
          </cell>
        </row>
        <row r="121">
          <cell r="B121" t="str">
            <v>31306</v>
          </cell>
          <cell r="C121" t="str">
            <v>Lakewood</v>
          </cell>
          <cell r="D121">
            <v>1</v>
          </cell>
          <cell r="E121">
            <v>2</v>
          </cell>
        </row>
        <row r="122">
          <cell r="B122" t="str">
            <v>38264</v>
          </cell>
          <cell r="C122" t="str">
            <v>Lamont</v>
          </cell>
          <cell r="D122">
            <v>1</v>
          </cell>
          <cell r="E122">
            <v>2</v>
          </cell>
        </row>
        <row r="123">
          <cell r="B123" t="str">
            <v>32362</v>
          </cell>
          <cell r="C123" t="str">
            <v>Liberty</v>
          </cell>
          <cell r="D123">
            <v>1</v>
          </cell>
          <cell r="E123">
            <v>2</v>
          </cell>
        </row>
        <row r="124">
          <cell r="B124" t="str">
            <v>01158</v>
          </cell>
          <cell r="C124" t="str">
            <v>Lind</v>
          </cell>
          <cell r="D124">
            <v>1</v>
          </cell>
          <cell r="E124">
            <v>2</v>
          </cell>
        </row>
        <row r="125">
          <cell r="B125" t="str">
            <v>08122</v>
          </cell>
          <cell r="C125" t="str">
            <v>Longview</v>
          </cell>
          <cell r="D125">
            <v>1</v>
          </cell>
          <cell r="E125">
            <v>2</v>
          </cell>
        </row>
        <row r="126">
          <cell r="B126" t="str">
            <v>33183</v>
          </cell>
          <cell r="C126" t="str">
            <v>Loon Lake</v>
          </cell>
          <cell r="D126">
            <v>0</v>
          </cell>
          <cell r="E126">
            <v>1</v>
          </cell>
        </row>
        <row r="127">
          <cell r="B127" t="str">
            <v>28144</v>
          </cell>
          <cell r="C127" t="str">
            <v>Lopez Island</v>
          </cell>
          <cell r="D127">
            <v>0</v>
          </cell>
          <cell r="E127">
            <v>1</v>
          </cell>
        </row>
        <row r="128">
          <cell r="B128" t="str">
            <v>20406</v>
          </cell>
          <cell r="C128" t="str">
            <v>Lyle</v>
          </cell>
          <cell r="D128">
            <v>1</v>
          </cell>
          <cell r="E128">
            <v>2</v>
          </cell>
        </row>
        <row r="129">
          <cell r="B129" t="str">
            <v>37504</v>
          </cell>
          <cell r="C129" t="str">
            <v>Lynden</v>
          </cell>
          <cell r="D129">
            <v>1</v>
          </cell>
          <cell r="E129">
            <v>2</v>
          </cell>
        </row>
        <row r="130">
          <cell r="B130" t="str">
            <v>39120</v>
          </cell>
          <cell r="C130" t="str">
            <v>Mabton</v>
          </cell>
          <cell r="D130">
            <v>1</v>
          </cell>
          <cell r="E130">
            <v>2</v>
          </cell>
        </row>
        <row r="131">
          <cell r="B131" t="str">
            <v>09207</v>
          </cell>
          <cell r="C131" t="str">
            <v>Mansfield</v>
          </cell>
          <cell r="D131">
            <v>1</v>
          </cell>
          <cell r="E131">
            <v>2</v>
          </cell>
        </row>
        <row r="132">
          <cell r="B132" t="str">
            <v>04019</v>
          </cell>
          <cell r="C132" t="str">
            <v>Manson</v>
          </cell>
          <cell r="D132">
            <v>0</v>
          </cell>
          <cell r="E132">
            <v>1</v>
          </cell>
        </row>
        <row r="133">
          <cell r="B133" t="str">
            <v>23311</v>
          </cell>
          <cell r="C133" t="str">
            <v>Mary M. Knight</v>
          </cell>
          <cell r="D133">
            <v>1</v>
          </cell>
          <cell r="E133">
            <v>2</v>
          </cell>
        </row>
        <row r="134">
          <cell r="B134" t="str">
            <v>33207</v>
          </cell>
          <cell r="C134" t="str">
            <v>Mary Walker</v>
          </cell>
          <cell r="D134">
            <v>1</v>
          </cell>
          <cell r="E134">
            <v>2</v>
          </cell>
        </row>
        <row r="135">
          <cell r="B135" t="str">
            <v>31025</v>
          </cell>
          <cell r="C135" t="str">
            <v>Marysville</v>
          </cell>
          <cell r="D135">
            <v>1</v>
          </cell>
          <cell r="E135">
            <v>2</v>
          </cell>
        </row>
        <row r="136">
          <cell r="B136" t="str">
            <v>14065</v>
          </cell>
          <cell r="C136" t="str">
            <v>McCleary</v>
          </cell>
          <cell r="D136">
            <v>1</v>
          </cell>
          <cell r="E136">
            <v>2</v>
          </cell>
        </row>
        <row r="137">
          <cell r="B137" t="str">
            <v>32354</v>
          </cell>
          <cell r="C137" t="str">
            <v>Mead</v>
          </cell>
          <cell r="D137">
            <v>1</v>
          </cell>
          <cell r="E137">
            <v>2</v>
          </cell>
        </row>
        <row r="138">
          <cell r="B138" t="str">
            <v>32326</v>
          </cell>
          <cell r="C138" t="str">
            <v>Medical Lake</v>
          </cell>
          <cell r="D138">
            <v>1</v>
          </cell>
          <cell r="E138">
            <v>2</v>
          </cell>
        </row>
        <row r="139">
          <cell r="B139" t="str">
            <v>17400</v>
          </cell>
          <cell r="C139" t="str">
            <v>Mercer Island</v>
          </cell>
          <cell r="D139">
            <v>0</v>
          </cell>
          <cell r="E139">
            <v>1</v>
          </cell>
        </row>
        <row r="140">
          <cell r="B140" t="str">
            <v>37505</v>
          </cell>
          <cell r="C140" t="str">
            <v>Meridian</v>
          </cell>
          <cell r="D140">
            <v>1</v>
          </cell>
          <cell r="E140">
            <v>2</v>
          </cell>
        </row>
        <row r="141">
          <cell r="B141" t="str">
            <v>24350</v>
          </cell>
          <cell r="C141" t="str">
            <v>Methow Valley</v>
          </cell>
          <cell r="D141">
            <v>0</v>
          </cell>
          <cell r="E141">
            <v>1</v>
          </cell>
        </row>
        <row r="142">
          <cell r="B142" t="str">
            <v>30031</v>
          </cell>
          <cell r="C142" t="str">
            <v>Mill A</v>
          </cell>
          <cell r="D142">
            <v>1</v>
          </cell>
          <cell r="E142">
            <v>2</v>
          </cell>
        </row>
        <row r="143">
          <cell r="B143" t="str">
            <v>31103</v>
          </cell>
          <cell r="C143" t="str">
            <v>Monroe</v>
          </cell>
          <cell r="D143">
            <v>1</v>
          </cell>
          <cell r="E143">
            <v>2</v>
          </cell>
        </row>
        <row r="144">
          <cell r="B144" t="str">
            <v>14066</v>
          </cell>
          <cell r="C144" t="str">
            <v>Montesano</v>
          </cell>
          <cell r="D144">
            <v>1</v>
          </cell>
          <cell r="E144">
            <v>2</v>
          </cell>
        </row>
        <row r="145">
          <cell r="B145" t="str">
            <v>21214</v>
          </cell>
          <cell r="C145" t="str">
            <v>Morton</v>
          </cell>
          <cell r="D145">
            <v>1</v>
          </cell>
          <cell r="E145">
            <v>2</v>
          </cell>
        </row>
        <row r="146">
          <cell r="B146" t="str">
            <v>13161</v>
          </cell>
          <cell r="C146" t="str">
            <v>Moses Lake</v>
          </cell>
          <cell r="D146">
            <v>1</v>
          </cell>
          <cell r="E146">
            <v>2</v>
          </cell>
        </row>
        <row r="147">
          <cell r="B147" t="str">
            <v>21206</v>
          </cell>
          <cell r="C147" t="str">
            <v>Mossyrock</v>
          </cell>
          <cell r="D147">
            <v>1</v>
          </cell>
          <cell r="E147">
            <v>2</v>
          </cell>
        </row>
        <row r="148">
          <cell r="B148" t="str">
            <v>39209</v>
          </cell>
          <cell r="C148" t="str">
            <v>Mount Adams</v>
          </cell>
          <cell r="D148">
            <v>1</v>
          </cell>
          <cell r="E148">
            <v>2</v>
          </cell>
        </row>
        <row r="149">
          <cell r="B149" t="str">
            <v>37507</v>
          </cell>
          <cell r="C149" t="str">
            <v>Mount Baker</v>
          </cell>
          <cell r="D149">
            <v>1</v>
          </cell>
          <cell r="E149">
            <v>2</v>
          </cell>
        </row>
        <row r="150">
          <cell r="B150" t="str">
            <v>30029</v>
          </cell>
          <cell r="C150" t="str">
            <v>Mount Pleasant</v>
          </cell>
          <cell r="D150">
            <v>1</v>
          </cell>
          <cell r="E150">
            <v>2</v>
          </cell>
        </row>
        <row r="151">
          <cell r="B151" t="str">
            <v>29320</v>
          </cell>
          <cell r="C151" t="str">
            <v>Mount Vernon</v>
          </cell>
          <cell r="D151">
            <v>1</v>
          </cell>
          <cell r="E151">
            <v>2</v>
          </cell>
        </row>
        <row r="152">
          <cell r="B152" t="str">
            <v>31006</v>
          </cell>
          <cell r="C152" t="str">
            <v>Mukilteo</v>
          </cell>
          <cell r="D152">
            <v>0</v>
          </cell>
          <cell r="E152">
            <v>1</v>
          </cell>
        </row>
        <row r="153">
          <cell r="B153" t="str">
            <v>39003</v>
          </cell>
          <cell r="C153" t="str">
            <v>Naches Valley</v>
          </cell>
          <cell r="D153">
            <v>1</v>
          </cell>
          <cell r="E153">
            <v>2</v>
          </cell>
        </row>
        <row r="154">
          <cell r="B154" t="str">
            <v>21014</v>
          </cell>
          <cell r="C154" t="str">
            <v>Napavine</v>
          </cell>
          <cell r="D154">
            <v>1</v>
          </cell>
          <cell r="E154">
            <v>2</v>
          </cell>
        </row>
        <row r="155">
          <cell r="B155" t="str">
            <v>25155</v>
          </cell>
          <cell r="C155" t="str">
            <v>Naselle-Grays River</v>
          </cell>
          <cell r="D155">
            <v>1</v>
          </cell>
          <cell r="E155">
            <v>2</v>
          </cell>
        </row>
        <row r="156">
          <cell r="B156" t="str">
            <v>24014</v>
          </cell>
          <cell r="C156" t="str">
            <v>Nespelem</v>
          </cell>
          <cell r="D156">
            <v>1</v>
          </cell>
          <cell r="E156">
            <v>2</v>
          </cell>
        </row>
        <row r="157">
          <cell r="B157" t="str">
            <v>26056</v>
          </cell>
          <cell r="C157" t="str">
            <v>Newport</v>
          </cell>
          <cell r="D157">
            <v>1</v>
          </cell>
          <cell r="E157">
            <v>2</v>
          </cell>
        </row>
        <row r="158">
          <cell r="B158" t="str">
            <v>32325</v>
          </cell>
          <cell r="C158" t="str">
            <v>Nine Mile Falls</v>
          </cell>
          <cell r="D158">
            <v>1</v>
          </cell>
          <cell r="E158">
            <v>2</v>
          </cell>
        </row>
        <row r="159">
          <cell r="B159" t="str">
            <v>37506</v>
          </cell>
          <cell r="C159" t="str">
            <v>Nooksack Valley</v>
          </cell>
          <cell r="D159">
            <v>1</v>
          </cell>
          <cell r="E159">
            <v>2</v>
          </cell>
        </row>
        <row r="160">
          <cell r="B160" t="str">
            <v>14064</v>
          </cell>
          <cell r="C160" t="str">
            <v>North Beach</v>
          </cell>
          <cell r="D160">
            <v>0</v>
          </cell>
          <cell r="E160">
            <v>1</v>
          </cell>
        </row>
        <row r="161">
          <cell r="B161" t="str">
            <v>11051</v>
          </cell>
          <cell r="C161" t="str">
            <v>North Franklin</v>
          </cell>
          <cell r="D161">
            <v>1</v>
          </cell>
          <cell r="E161">
            <v>2</v>
          </cell>
        </row>
        <row r="162">
          <cell r="B162" t="str">
            <v>18400</v>
          </cell>
          <cell r="C162" t="str">
            <v>North Kitsap</v>
          </cell>
          <cell r="D162">
            <v>0</v>
          </cell>
          <cell r="E162">
            <v>1</v>
          </cell>
        </row>
        <row r="163">
          <cell r="B163" t="str">
            <v>23403</v>
          </cell>
          <cell r="C163" t="str">
            <v>North Mason</v>
          </cell>
          <cell r="D163">
            <v>1</v>
          </cell>
          <cell r="E163">
            <v>2</v>
          </cell>
        </row>
        <row r="164">
          <cell r="B164" t="str">
            <v>25200</v>
          </cell>
          <cell r="C164" t="str">
            <v>North River</v>
          </cell>
          <cell r="D164">
            <v>1</v>
          </cell>
          <cell r="E164">
            <v>2</v>
          </cell>
        </row>
        <row r="165">
          <cell r="B165" t="str">
            <v>34003</v>
          </cell>
          <cell r="C165" t="str">
            <v>North Thurston</v>
          </cell>
          <cell r="D165">
            <v>1</v>
          </cell>
          <cell r="E165">
            <v>2</v>
          </cell>
        </row>
        <row r="166">
          <cell r="B166" t="str">
            <v>33211</v>
          </cell>
          <cell r="C166" t="str">
            <v>Northport</v>
          </cell>
          <cell r="D166">
            <v>1</v>
          </cell>
          <cell r="E166">
            <v>2</v>
          </cell>
        </row>
        <row r="167">
          <cell r="B167" t="str">
            <v>17417</v>
          </cell>
          <cell r="C167" t="str">
            <v>Northshore</v>
          </cell>
          <cell r="D167">
            <v>0</v>
          </cell>
          <cell r="E167">
            <v>1</v>
          </cell>
        </row>
        <row r="168">
          <cell r="B168" t="str">
            <v>15201</v>
          </cell>
          <cell r="C168" t="str">
            <v>Oak Harbor</v>
          </cell>
          <cell r="D168">
            <v>1</v>
          </cell>
          <cell r="E168">
            <v>2</v>
          </cell>
        </row>
        <row r="169">
          <cell r="B169" t="str">
            <v>38324</v>
          </cell>
          <cell r="C169" t="str">
            <v>Oakesdale</v>
          </cell>
          <cell r="D169">
            <v>1</v>
          </cell>
          <cell r="E169">
            <v>2</v>
          </cell>
        </row>
        <row r="170">
          <cell r="B170" t="str">
            <v>14400</v>
          </cell>
          <cell r="C170" t="str">
            <v>Oakville</v>
          </cell>
          <cell r="D170">
            <v>1</v>
          </cell>
          <cell r="E170">
            <v>2</v>
          </cell>
        </row>
        <row r="171">
          <cell r="B171" t="str">
            <v>25101</v>
          </cell>
          <cell r="C171" t="str">
            <v>Ocean Beach</v>
          </cell>
          <cell r="D171">
            <v>0</v>
          </cell>
          <cell r="E171">
            <v>1</v>
          </cell>
        </row>
        <row r="172">
          <cell r="B172" t="str">
            <v>14172</v>
          </cell>
          <cell r="C172" t="str">
            <v>Ocosta</v>
          </cell>
          <cell r="D172">
            <v>0</v>
          </cell>
          <cell r="E172">
            <v>1</v>
          </cell>
        </row>
        <row r="173">
          <cell r="B173" t="str">
            <v>22105</v>
          </cell>
          <cell r="C173" t="str">
            <v>Odessa</v>
          </cell>
          <cell r="D173">
            <v>1</v>
          </cell>
          <cell r="E173">
            <v>2</v>
          </cell>
        </row>
        <row r="174">
          <cell r="B174" t="str">
            <v>24105</v>
          </cell>
          <cell r="C174" t="str">
            <v>Okanogan</v>
          </cell>
          <cell r="D174">
            <v>1</v>
          </cell>
          <cell r="E174">
            <v>2</v>
          </cell>
        </row>
        <row r="175">
          <cell r="B175" t="str">
            <v>34111</v>
          </cell>
          <cell r="C175" t="str">
            <v>Olympia</v>
          </cell>
          <cell r="D175">
            <v>0</v>
          </cell>
          <cell r="E175">
            <v>1</v>
          </cell>
        </row>
        <row r="176">
          <cell r="B176" t="str">
            <v>24019</v>
          </cell>
          <cell r="C176" t="str">
            <v>Omak</v>
          </cell>
          <cell r="D176">
            <v>1</v>
          </cell>
          <cell r="E176">
            <v>2</v>
          </cell>
        </row>
        <row r="177">
          <cell r="B177" t="str">
            <v>21300</v>
          </cell>
          <cell r="C177" t="str">
            <v>Onalaska</v>
          </cell>
          <cell r="D177">
            <v>1</v>
          </cell>
          <cell r="E177">
            <v>2</v>
          </cell>
        </row>
        <row r="178">
          <cell r="B178" t="str">
            <v>33030</v>
          </cell>
          <cell r="C178" t="str">
            <v>Onion Creek</v>
          </cell>
          <cell r="D178">
            <v>1</v>
          </cell>
          <cell r="E178">
            <v>2</v>
          </cell>
        </row>
        <row r="179">
          <cell r="B179" t="str">
            <v>28137</v>
          </cell>
          <cell r="C179" t="str">
            <v>Orcas Island</v>
          </cell>
          <cell r="D179">
            <v>0</v>
          </cell>
          <cell r="E179">
            <v>1</v>
          </cell>
        </row>
        <row r="180">
          <cell r="B180" t="str">
            <v>32123</v>
          </cell>
          <cell r="C180" t="str">
            <v>Orchard Prairie</v>
          </cell>
          <cell r="D180">
            <v>1</v>
          </cell>
          <cell r="E180">
            <v>2</v>
          </cell>
        </row>
        <row r="181">
          <cell r="B181" t="str">
            <v>10065</v>
          </cell>
          <cell r="C181" t="str">
            <v>Orient</v>
          </cell>
          <cell r="D181">
            <v>1</v>
          </cell>
          <cell r="E181">
            <v>2</v>
          </cell>
        </row>
        <row r="182">
          <cell r="B182" t="str">
            <v>09013</v>
          </cell>
          <cell r="C182" t="str">
            <v>Orondo</v>
          </cell>
          <cell r="D182">
            <v>1</v>
          </cell>
          <cell r="E182">
            <v>2</v>
          </cell>
        </row>
        <row r="183">
          <cell r="B183" t="str">
            <v>24410</v>
          </cell>
          <cell r="C183" t="str">
            <v>Oroville</v>
          </cell>
          <cell r="D183">
            <v>0</v>
          </cell>
          <cell r="E183">
            <v>1</v>
          </cell>
        </row>
        <row r="184">
          <cell r="B184" t="str">
            <v>27344</v>
          </cell>
          <cell r="C184" t="str">
            <v>Orting</v>
          </cell>
          <cell r="D184">
            <v>1</v>
          </cell>
          <cell r="E184">
            <v>2</v>
          </cell>
        </row>
        <row r="185">
          <cell r="B185" t="str">
            <v>01147</v>
          </cell>
          <cell r="C185" t="str">
            <v>Othello</v>
          </cell>
          <cell r="D185">
            <v>1</v>
          </cell>
          <cell r="E185">
            <v>2</v>
          </cell>
        </row>
        <row r="186">
          <cell r="B186" t="str">
            <v>09102</v>
          </cell>
          <cell r="C186" t="str">
            <v>Palisades</v>
          </cell>
          <cell r="D186">
            <v>1</v>
          </cell>
          <cell r="E186">
            <v>2</v>
          </cell>
        </row>
        <row r="187">
          <cell r="B187" t="str">
            <v>38301</v>
          </cell>
          <cell r="C187" t="str">
            <v>Palouse</v>
          </cell>
          <cell r="D187">
            <v>1</v>
          </cell>
          <cell r="E187">
            <v>2</v>
          </cell>
        </row>
        <row r="188">
          <cell r="B188" t="str">
            <v>11001</v>
          </cell>
          <cell r="C188" t="str">
            <v>Pasco</v>
          </cell>
          <cell r="D188">
            <v>1</v>
          </cell>
          <cell r="E188">
            <v>2</v>
          </cell>
        </row>
        <row r="189">
          <cell r="B189" t="str">
            <v>24122</v>
          </cell>
          <cell r="C189" t="str">
            <v>Pateros</v>
          </cell>
          <cell r="D189">
            <v>1</v>
          </cell>
          <cell r="E189">
            <v>2</v>
          </cell>
        </row>
        <row r="190">
          <cell r="B190" t="str">
            <v>03050</v>
          </cell>
          <cell r="C190" t="str">
            <v>Paterson</v>
          </cell>
          <cell r="D190">
            <v>0</v>
          </cell>
          <cell r="E190">
            <v>1</v>
          </cell>
        </row>
        <row r="191">
          <cell r="B191" t="str">
            <v>21301</v>
          </cell>
          <cell r="C191" t="str">
            <v>Pe Ell</v>
          </cell>
          <cell r="D191">
            <v>1</v>
          </cell>
          <cell r="E191">
            <v>2</v>
          </cell>
        </row>
        <row r="192">
          <cell r="B192" t="str">
            <v>27401</v>
          </cell>
          <cell r="C192" t="str">
            <v>Peninsula</v>
          </cell>
          <cell r="D192">
            <v>0</v>
          </cell>
          <cell r="E192">
            <v>1</v>
          </cell>
        </row>
        <row r="193">
          <cell r="B193" t="str">
            <v>23402</v>
          </cell>
          <cell r="C193" t="str">
            <v>Pioneer</v>
          </cell>
          <cell r="D193">
            <v>0</v>
          </cell>
          <cell r="E193">
            <v>1</v>
          </cell>
        </row>
        <row r="194">
          <cell r="B194" t="str">
            <v>12110</v>
          </cell>
          <cell r="C194" t="str">
            <v>Pomeroy</v>
          </cell>
          <cell r="D194">
            <v>1</v>
          </cell>
          <cell r="E194">
            <v>2</v>
          </cell>
        </row>
        <row r="195">
          <cell r="B195" t="str">
            <v>05121</v>
          </cell>
          <cell r="C195" t="str">
            <v>Port Angeles</v>
          </cell>
          <cell r="D195">
            <v>1</v>
          </cell>
          <cell r="E195">
            <v>2</v>
          </cell>
        </row>
        <row r="196">
          <cell r="B196" t="str">
            <v>16050</v>
          </cell>
          <cell r="C196" t="str">
            <v>Port Townsend</v>
          </cell>
          <cell r="D196">
            <v>0</v>
          </cell>
          <cell r="E196">
            <v>1</v>
          </cell>
        </row>
        <row r="197">
          <cell r="B197" t="str">
            <v>36402</v>
          </cell>
          <cell r="C197" t="str">
            <v>Prescott</v>
          </cell>
          <cell r="D197">
            <v>1</v>
          </cell>
          <cell r="E197">
            <v>2</v>
          </cell>
        </row>
        <row r="198">
          <cell r="B198" t="str">
            <v>03116</v>
          </cell>
          <cell r="C198" t="str">
            <v>Prosser</v>
          </cell>
          <cell r="D198">
            <v>1</v>
          </cell>
          <cell r="E198">
            <v>2</v>
          </cell>
        </row>
        <row r="199">
          <cell r="B199" t="str">
            <v>38267</v>
          </cell>
          <cell r="C199" t="str">
            <v>Pullman</v>
          </cell>
          <cell r="D199">
            <v>1</v>
          </cell>
          <cell r="E199">
            <v>2</v>
          </cell>
        </row>
        <row r="200">
          <cell r="B200" t="str">
            <v>27003</v>
          </cell>
          <cell r="C200" t="str">
            <v>Puyallup</v>
          </cell>
          <cell r="D200">
            <v>1</v>
          </cell>
          <cell r="E200">
            <v>2</v>
          </cell>
        </row>
        <row r="201">
          <cell r="B201" t="str">
            <v>16020</v>
          </cell>
          <cell r="C201" t="str">
            <v>Queets-Clearwater</v>
          </cell>
          <cell r="D201">
            <v>1</v>
          </cell>
          <cell r="E201">
            <v>2</v>
          </cell>
        </row>
        <row r="202">
          <cell r="B202" t="str">
            <v>16048</v>
          </cell>
          <cell r="C202" t="str">
            <v>Quilcene</v>
          </cell>
          <cell r="D202">
            <v>0</v>
          </cell>
          <cell r="E202">
            <v>1</v>
          </cell>
        </row>
        <row r="203">
          <cell r="B203" t="str">
            <v>05402</v>
          </cell>
          <cell r="C203" t="str">
            <v>Quillayute Valley</v>
          </cell>
          <cell r="D203">
            <v>1</v>
          </cell>
          <cell r="E203">
            <v>2</v>
          </cell>
        </row>
        <row r="204">
          <cell r="B204" t="str">
            <v>14097</v>
          </cell>
          <cell r="C204" t="str">
            <v>Quinault</v>
          </cell>
          <cell r="D204">
            <v>1</v>
          </cell>
          <cell r="E204">
            <v>2</v>
          </cell>
        </row>
        <row r="205">
          <cell r="B205" t="str">
            <v>13144</v>
          </cell>
          <cell r="C205" t="str">
            <v>Quincy</v>
          </cell>
          <cell r="D205">
            <v>1</v>
          </cell>
          <cell r="E205">
            <v>2</v>
          </cell>
        </row>
        <row r="206">
          <cell r="B206" t="str">
            <v>34307</v>
          </cell>
          <cell r="C206" t="str">
            <v>Rainier</v>
          </cell>
          <cell r="D206">
            <v>1</v>
          </cell>
          <cell r="E206">
            <v>2</v>
          </cell>
        </row>
        <row r="207">
          <cell r="B207" t="str">
            <v>25116</v>
          </cell>
          <cell r="C207" t="str">
            <v>Raymond</v>
          </cell>
          <cell r="D207">
            <v>1</v>
          </cell>
          <cell r="E207">
            <v>2</v>
          </cell>
        </row>
        <row r="208">
          <cell r="B208" t="str">
            <v>22009</v>
          </cell>
          <cell r="C208" t="str">
            <v>Reardan</v>
          </cell>
          <cell r="D208">
            <v>1</v>
          </cell>
          <cell r="E208">
            <v>2</v>
          </cell>
        </row>
        <row r="209">
          <cell r="B209" t="str">
            <v>17403</v>
          </cell>
          <cell r="C209" t="str">
            <v>Renton</v>
          </cell>
          <cell r="D209">
            <v>0</v>
          </cell>
          <cell r="E209">
            <v>1</v>
          </cell>
        </row>
        <row r="210">
          <cell r="B210" t="str">
            <v>10309</v>
          </cell>
          <cell r="C210" t="str">
            <v>Republic</v>
          </cell>
          <cell r="D210">
            <v>1</v>
          </cell>
          <cell r="E210">
            <v>2</v>
          </cell>
        </row>
        <row r="211">
          <cell r="B211" t="str">
            <v>03400</v>
          </cell>
          <cell r="C211" t="str">
            <v>Richland</v>
          </cell>
          <cell r="D211">
            <v>1</v>
          </cell>
          <cell r="E211">
            <v>2</v>
          </cell>
        </row>
        <row r="212">
          <cell r="B212" t="str">
            <v>06122</v>
          </cell>
          <cell r="C212" t="str">
            <v>Ridgefield</v>
          </cell>
          <cell r="D212">
            <v>0</v>
          </cell>
          <cell r="E212">
            <v>1</v>
          </cell>
        </row>
        <row r="213">
          <cell r="B213" t="str">
            <v>01160</v>
          </cell>
          <cell r="C213" t="str">
            <v>Ritzville</v>
          </cell>
          <cell r="D213">
            <v>1</v>
          </cell>
          <cell r="E213">
            <v>2</v>
          </cell>
        </row>
        <row r="214">
          <cell r="B214" t="str">
            <v>32416</v>
          </cell>
          <cell r="C214" t="str">
            <v>Riverside</v>
          </cell>
          <cell r="D214">
            <v>1</v>
          </cell>
          <cell r="E214">
            <v>2</v>
          </cell>
        </row>
        <row r="215">
          <cell r="B215" t="str">
            <v>17407</v>
          </cell>
          <cell r="C215" t="str">
            <v>Riverview</v>
          </cell>
          <cell r="D215">
            <v>0</v>
          </cell>
          <cell r="E215">
            <v>1</v>
          </cell>
        </row>
        <row r="216">
          <cell r="B216" t="str">
            <v>34401</v>
          </cell>
          <cell r="C216" t="str">
            <v>Rochester</v>
          </cell>
          <cell r="D216">
            <v>1</v>
          </cell>
          <cell r="E216">
            <v>2</v>
          </cell>
        </row>
        <row r="217">
          <cell r="B217" t="str">
            <v>20403</v>
          </cell>
          <cell r="C217" t="str">
            <v>Roosevelt</v>
          </cell>
          <cell r="D217">
            <v>1</v>
          </cell>
          <cell r="E217">
            <v>2</v>
          </cell>
        </row>
        <row r="218">
          <cell r="B218" t="str">
            <v>38320</v>
          </cell>
          <cell r="C218" t="str">
            <v>Rosalia</v>
          </cell>
          <cell r="D218">
            <v>1</v>
          </cell>
          <cell r="E218">
            <v>2</v>
          </cell>
        </row>
        <row r="219">
          <cell r="B219" t="str">
            <v>13160</v>
          </cell>
          <cell r="C219" t="str">
            <v>Royal</v>
          </cell>
          <cell r="D219">
            <v>1</v>
          </cell>
          <cell r="E219">
            <v>2</v>
          </cell>
        </row>
        <row r="220">
          <cell r="B220" t="str">
            <v>28149</v>
          </cell>
          <cell r="C220" t="str">
            <v>San Juan Island</v>
          </cell>
          <cell r="D220">
            <v>0</v>
          </cell>
          <cell r="E220">
            <v>1</v>
          </cell>
        </row>
        <row r="221">
          <cell r="B221" t="str">
            <v>14104</v>
          </cell>
          <cell r="C221" t="str">
            <v>Satsop</v>
          </cell>
          <cell r="D221">
            <v>1</v>
          </cell>
          <cell r="E221">
            <v>2</v>
          </cell>
        </row>
        <row r="222">
          <cell r="B222" t="str">
            <v>17001</v>
          </cell>
          <cell r="C222" t="str">
            <v>Seattle</v>
          </cell>
          <cell r="D222">
            <v>0</v>
          </cell>
          <cell r="E222">
            <v>1</v>
          </cell>
        </row>
        <row r="223">
          <cell r="B223" t="str">
            <v>29101</v>
          </cell>
          <cell r="C223" t="str">
            <v>Sedro-Woolley</v>
          </cell>
          <cell r="D223">
            <v>1</v>
          </cell>
          <cell r="E223">
            <v>2</v>
          </cell>
        </row>
        <row r="224">
          <cell r="B224" t="str">
            <v>39119</v>
          </cell>
          <cell r="C224" t="str">
            <v>Selah</v>
          </cell>
          <cell r="D224">
            <v>1</v>
          </cell>
          <cell r="E224">
            <v>2</v>
          </cell>
        </row>
        <row r="225">
          <cell r="B225" t="str">
            <v>26070</v>
          </cell>
          <cell r="C225" t="str">
            <v>Selkirk</v>
          </cell>
          <cell r="D225">
            <v>1</v>
          </cell>
          <cell r="E225">
            <v>2</v>
          </cell>
        </row>
        <row r="226">
          <cell r="B226" t="str">
            <v>05323</v>
          </cell>
          <cell r="C226" t="str">
            <v>Sequim</v>
          </cell>
          <cell r="D226">
            <v>0</v>
          </cell>
          <cell r="E226">
            <v>1</v>
          </cell>
        </row>
        <row r="227">
          <cell r="B227" t="str">
            <v>28010</v>
          </cell>
          <cell r="C227" t="str">
            <v>Shaw Island</v>
          </cell>
          <cell r="D227">
            <v>0</v>
          </cell>
          <cell r="E227">
            <v>1</v>
          </cell>
        </row>
        <row r="228">
          <cell r="B228" t="str">
            <v>23309</v>
          </cell>
          <cell r="C228" t="str">
            <v>Shelton</v>
          </cell>
          <cell r="D228">
            <v>1</v>
          </cell>
          <cell r="E228">
            <v>2</v>
          </cell>
        </row>
        <row r="229">
          <cell r="B229" t="str">
            <v>17412</v>
          </cell>
          <cell r="C229" t="str">
            <v>Shoreline</v>
          </cell>
          <cell r="D229">
            <v>0</v>
          </cell>
          <cell r="E229">
            <v>1</v>
          </cell>
        </row>
        <row r="230">
          <cell r="B230" t="str">
            <v>30002</v>
          </cell>
          <cell r="C230" t="str">
            <v>Skamania</v>
          </cell>
          <cell r="D230">
            <v>0</v>
          </cell>
          <cell r="E230">
            <v>1</v>
          </cell>
        </row>
        <row r="231">
          <cell r="B231" t="str">
            <v>17404</v>
          </cell>
          <cell r="C231" t="str">
            <v>Skykomish</v>
          </cell>
          <cell r="D231">
            <v>0</v>
          </cell>
          <cell r="E231">
            <v>1</v>
          </cell>
        </row>
        <row r="232">
          <cell r="B232" t="str">
            <v>31201</v>
          </cell>
          <cell r="C232" t="str">
            <v>Snohomish</v>
          </cell>
          <cell r="D232">
            <v>1</v>
          </cell>
          <cell r="E232">
            <v>2</v>
          </cell>
        </row>
        <row r="233">
          <cell r="B233" t="str">
            <v>17410</v>
          </cell>
          <cell r="C233" t="str">
            <v>Snoqualmie Valley</v>
          </cell>
          <cell r="D233">
            <v>0</v>
          </cell>
          <cell r="E233">
            <v>1</v>
          </cell>
        </row>
        <row r="234">
          <cell r="B234" t="str">
            <v>13156</v>
          </cell>
          <cell r="C234" t="str">
            <v>Soap Lake</v>
          </cell>
          <cell r="D234">
            <v>1</v>
          </cell>
          <cell r="E234">
            <v>2</v>
          </cell>
        </row>
        <row r="235">
          <cell r="B235" t="str">
            <v>25118</v>
          </cell>
          <cell r="C235" t="str">
            <v>South Bend</v>
          </cell>
          <cell r="D235">
            <v>1</v>
          </cell>
          <cell r="E235">
            <v>2</v>
          </cell>
        </row>
        <row r="236">
          <cell r="B236" t="str">
            <v>18402</v>
          </cell>
          <cell r="C236" t="str">
            <v>South Kitsap</v>
          </cell>
          <cell r="D236">
            <v>1</v>
          </cell>
          <cell r="E236">
            <v>2</v>
          </cell>
        </row>
        <row r="237">
          <cell r="B237" t="str">
            <v>15206</v>
          </cell>
          <cell r="C237" t="str">
            <v>South Whidbey</v>
          </cell>
          <cell r="D237">
            <v>0</v>
          </cell>
          <cell r="E237">
            <v>1</v>
          </cell>
        </row>
        <row r="238">
          <cell r="B238" t="str">
            <v>23042</v>
          </cell>
          <cell r="C238" t="str">
            <v>Southside</v>
          </cell>
          <cell r="D238">
            <v>1</v>
          </cell>
          <cell r="E238">
            <v>2</v>
          </cell>
        </row>
        <row r="239">
          <cell r="B239" t="str">
            <v>32081</v>
          </cell>
          <cell r="C239" t="str">
            <v>Spokane</v>
          </cell>
          <cell r="D239">
            <v>1</v>
          </cell>
          <cell r="E239">
            <v>2</v>
          </cell>
        </row>
        <row r="240">
          <cell r="B240" t="str">
            <v>22008</v>
          </cell>
          <cell r="C240" t="str">
            <v>Sprague</v>
          </cell>
          <cell r="D240">
            <v>1</v>
          </cell>
          <cell r="E240">
            <v>2</v>
          </cell>
        </row>
        <row r="241">
          <cell r="B241" t="str">
            <v>38322</v>
          </cell>
          <cell r="C241" t="str">
            <v>St. John</v>
          </cell>
          <cell r="D241">
            <v>1</v>
          </cell>
          <cell r="E241">
            <v>2</v>
          </cell>
        </row>
        <row r="242">
          <cell r="B242" t="str">
            <v>31401</v>
          </cell>
          <cell r="C242" t="str">
            <v>Stanwood-Camano</v>
          </cell>
          <cell r="D242">
            <v>0</v>
          </cell>
          <cell r="E242">
            <v>1</v>
          </cell>
        </row>
        <row r="243">
          <cell r="B243" t="str">
            <v>11054</v>
          </cell>
          <cell r="C243" t="str">
            <v>Star</v>
          </cell>
          <cell r="D243">
            <v>1</v>
          </cell>
          <cell r="E243">
            <v>2</v>
          </cell>
        </row>
        <row r="244">
          <cell r="B244" t="str">
            <v>07035</v>
          </cell>
          <cell r="C244" t="str">
            <v>Starbuck</v>
          </cell>
          <cell r="D244">
            <v>1</v>
          </cell>
          <cell r="E244">
            <v>2</v>
          </cell>
        </row>
        <row r="245">
          <cell r="B245" t="str">
            <v>04069</v>
          </cell>
          <cell r="C245" t="str">
            <v>Stehekin</v>
          </cell>
          <cell r="D245">
            <v>1</v>
          </cell>
          <cell r="E245">
            <v>2</v>
          </cell>
        </row>
        <row r="246">
          <cell r="B246" t="str">
            <v>27001</v>
          </cell>
          <cell r="C246" t="str">
            <v>Steilacoom Historical</v>
          </cell>
          <cell r="D246">
            <v>1</v>
          </cell>
          <cell r="E246">
            <v>2</v>
          </cell>
        </row>
        <row r="247">
          <cell r="B247" t="str">
            <v>38304</v>
          </cell>
          <cell r="C247" t="str">
            <v>Steptoe</v>
          </cell>
          <cell r="D247">
            <v>1</v>
          </cell>
          <cell r="E247">
            <v>2</v>
          </cell>
        </row>
        <row r="248">
          <cell r="B248" t="str">
            <v>30303</v>
          </cell>
          <cell r="C248" t="str">
            <v>Stevenson-Carson</v>
          </cell>
          <cell r="D248">
            <v>1</v>
          </cell>
          <cell r="E248">
            <v>2</v>
          </cell>
        </row>
        <row r="249">
          <cell r="B249" t="str">
            <v>31311</v>
          </cell>
          <cell r="C249" t="str">
            <v>Sultan</v>
          </cell>
          <cell r="D249">
            <v>1</v>
          </cell>
          <cell r="E249">
            <v>2</v>
          </cell>
        </row>
        <row r="250">
          <cell r="B250" t="str">
            <v>33202</v>
          </cell>
          <cell r="C250" t="str">
            <v>Summit Valley</v>
          </cell>
          <cell r="D250">
            <v>1</v>
          </cell>
          <cell r="E250">
            <v>2</v>
          </cell>
        </row>
        <row r="251">
          <cell r="B251" t="str">
            <v>27320</v>
          </cell>
          <cell r="C251" t="str">
            <v>Sumner</v>
          </cell>
          <cell r="D251">
            <v>1</v>
          </cell>
          <cell r="E251">
            <v>2</v>
          </cell>
        </row>
        <row r="252">
          <cell r="B252" t="str">
            <v>39201</v>
          </cell>
          <cell r="C252" t="str">
            <v>Sunnyside</v>
          </cell>
          <cell r="D252">
            <v>1</v>
          </cell>
          <cell r="E252">
            <v>2</v>
          </cell>
        </row>
        <row r="253">
          <cell r="B253" t="str">
            <v>27010</v>
          </cell>
          <cell r="C253" t="str">
            <v>Tacoma</v>
          </cell>
          <cell r="D253">
            <v>1</v>
          </cell>
          <cell r="E253">
            <v>2</v>
          </cell>
        </row>
        <row r="254">
          <cell r="B254" t="str">
            <v>14077</v>
          </cell>
          <cell r="C254" t="str">
            <v>Taholah</v>
          </cell>
          <cell r="D254">
            <v>1</v>
          </cell>
          <cell r="E254">
            <v>2</v>
          </cell>
        </row>
        <row r="255">
          <cell r="B255" t="str">
            <v>17409</v>
          </cell>
          <cell r="C255" t="str">
            <v>Tahoma</v>
          </cell>
          <cell r="D255">
            <v>1</v>
          </cell>
          <cell r="E255">
            <v>2</v>
          </cell>
        </row>
        <row r="256">
          <cell r="B256" t="str">
            <v>38265</v>
          </cell>
          <cell r="C256" t="str">
            <v>Tekoa</v>
          </cell>
          <cell r="D256">
            <v>1</v>
          </cell>
          <cell r="E256">
            <v>2</v>
          </cell>
        </row>
        <row r="257">
          <cell r="B257" t="str">
            <v>34402</v>
          </cell>
          <cell r="C257" t="str">
            <v>Tenino</v>
          </cell>
          <cell r="D257">
            <v>1</v>
          </cell>
          <cell r="E257">
            <v>2</v>
          </cell>
        </row>
        <row r="258">
          <cell r="B258" t="str">
            <v>19400</v>
          </cell>
          <cell r="C258" t="str">
            <v>Thorp</v>
          </cell>
          <cell r="D258">
            <v>1</v>
          </cell>
          <cell r="E258">
            <v>2</v>
          </cell>
        </row>
        <row r="259">
          <cell r="B259" t="str">
            <v>21237</v>
          </cell>
          <cell r="C259" t="str">
            <v>Toledo</v>
          </cell>
          <cell r="D259">
            <v>1</v>
          </cell>
          <cell r="E259">
            <v>2</v>
          </cell>
        </row>
        <row r="260">
          <cell r="B260" t="str">
            <v>24404</v>
          </cell>
          <cell r="C260" t="str">
            <v>Tonasket</v>
          </cell>
          <cell r="D260">
            <v>1</v>
          </cell>
          <cell r="E260">
            <v>2</v>
          </cell>
        </row>
        <row r="261">
          <cell r="B261" t="str">
            <v>39202</v>
          </cell>
          <cell r="C261" t="str">
            <v>Toppenish</v>
          </cell>
          <cell r="D261">
            <v>1</v>
          </cell>
          <cell r="E261">
            <v>2</v>
          </cell>
        </row>
        <row r="262">
          <cell r="B262" t="str">
            <v>36300</v>
          </cell>
          <cell r="C262" t="str">
            <v>Touchet</v>
          </cell>
          <cell r="D262">
            <v>1</v>
          </cell>
          <cell r="E262">
            <v>2</v>
          </cell>
        </row>
        <row r="263">
          <cell r="B263" t="str">
            <v>08130</v>
          </cell>
          <cell r="C263" t="str">
            <v>Toutle Lake</v>
          </cell>
          <cell r="D263">
            <v>1</v>
          </cell>
          <cell r="E263">
            <v>2</v>
          </cell>
        </row>
        <row r="264">
          <cell r="B264" t="str">
            <v>20400</v>
          </cell>
          <cell r="C264" t="str">
            <v>Trout Lake</v>
          </cell>
          <cell r="D264">
            <v>1</v>
          </cell>
          <cell r="E264">
            <v>2</v>
          </cell>
        </row>
        <row r="265">
          <cell r="B265" t="str">
            <v>17406</v>
          </cell>
          <cell r="C265" t="str">
            <v>Tukwila</v>
          </cell>
          <cell r="D265">
            <v>0</v>
          </cell>
          <cell r="E265">
            <v>1</v>
          </cell>
        </row>
        <row r="266">
          <cell r="B266" t="str">
            <v>34033</v>
          </cell>
          <cell r="C266" t="str">
            <v>Tumwater</v>
          </cell>
          <cell r="D266">
            <v>1</v>
          </cell>
          <cell r="E266">
            <v>2</v>
          </cell>
        </row>
        <row r="267">
          <cell r="B267" t="str">
            <v>39002</v>
          </cell>
          <cell r="C267" t="str">
            <v>Union Gap</v>
          </cell>
          <cell r="D267">
            <v>1</v>
          </cell>
          <cell r="E267">
            <v>2</v>
          </cell>
        </row>
        <row r="268">
          <cell r="B268" t="str">
            <v>27083</v>
          </cell>
          <cell r="C268" t="str">
            <v>University Place</v>
          </cell>
          <cell r="D268">
            <v>1</v>
          </cell>
          <cell r="E268">
            <v>2</v>
          </cell>
        </row>
        <row r="269">
          <cell r="B269" t="str">
            <v>21018</v>
          </cell>
          <cell r="C269" t="str">
            <v>Vader</v>
          </cell>
          <cell r="D269">
            <v>1</v>
          </cell>
          <cell r="E269">
            <v>2</v>
          </cell>
        </row>
        <row r="270">
          <cell r="B270" t="str">
            <v>33070</v>
          </cell>
          <cell r="C270" t="str">
            <v>Valley</v>
          </cell>
          <cell r="D270">
            <v>1</v>
          </cell>
          <cell r="E270">
            <v>2</v>
          </cell>
        </row>
        <row r="271">
          <cell r="B271" t="str">
            <v>06037</v>
          </cell>
          <cell r="C271" t="str">
            <v>Vancouver</v>
          </cell>
          <cell r="D271">
            <v>1</v>
          </cell>
          <cell r="E271">
            <v>2</v>
          </cell>
        </row>
        <row r="272">
          <cell r="B272" t="str">
            <v>17402</v>
          </cell>
          <cell r="C272" t="str">
            <v>Vashon Island</v>
          </cell>
          <cell r="D272">
            <v>0</v>
          </cell>
          <cell r="E272">
            <v>1</v>
          </cell>
        </row>
        <row r="273">
          <cell r="B273" t="str">
            <v>35200</v>
          </cell>
          <cell r="C273" t="str">
            <v>Wahkiakum</v>
          </cell>
          <cell r="D273">
            <v>1</v>
          </cell>
          <cell r="E273">
            <v>2</v>
          </cell>
        </row>
        <row r="274">
          <cell r="B274" t="str">
            <v>13073</v>
          </cell>
          <cell r="C274" t="str">
            <v>Wahluke</v>
          </cell>
          <cell r="D274">
            <v>1</v>
          </cell>
          <cell r="E274">
            <v>2</v>
          </cell>
        </row>
        <row r="275">
          <cell r="B275" t="str">
            <v>36401</v>
          </cell>
          <cell r="C275" t="str">
            <v>Waitsburg</v>
          </cell>
          <cell r="D275">
            <v>1</v>
          </cell>
          <cell r="E275">
            <v>2</v>
          </cell>
        </row>
        <row r="276">
          <cell r="B276" t="str">
            <v>36140</v>
          </cell>
          <cell r="C276" t="str">
            <v>Walla Walla</v>
          </cell>
          <cell r="D276">
            <v>1</v>
          </cell>
          <cell r="E276">
            <v>2</v>
          </cell>
        </row>
        <row r="277">
          <cell r="B277" t="str">
            <v>39207</v>
          </cell>
          <cell r="C277" t="str">
            <v>Wapato</v>
          </cell>
          <cell r="D277">
            <v>1</v>
          </cell>
          <cell r="E277">
            <v>2</v>
          </cell>
        </row>
        <row r="278">
          <cell r="B278" t="str">
            <v>13146</v>
          </cell>
          <cell r="C278" t="str">
            <v>Warden</v>
          </cell>
          <cell r="D278">
            <v>1</v>
          </cell>
          <cell r="E278">
            <v>2</v>
          </cell>
        </row>
        <row r="279">
          <cell r="B279" t="str">
            <v>06112</v>
          </cell>
          <cell r="C279" t="str">
            <v>Washougal</v>
          </cell>
          <cell r="D279">
            <v>1</v>
          </cell>
          <cell r="E279">
            <v>2</v>
          </cell>
        </row>
        <row r="280">
          <cell r="B280" t="str">
            <v>01109</v>
          </cell>
          <cell r="C280" t="str">
            <v>Washtucna</v>
          </cell>
          <cell r="D280">
            <v>1</v>
          </cell>
          <cell r="E280">
            <v>2</v>
          </cell>
        </row>
        <row r="281">
          <cell r="B281" t="str">
            <v>09209</v>
          </cell>
          <cell r="C281" t="str">
            <v>Waterville</v>
          </cell>
          <cell r="D281">
            <v>1</v>
          </cell>
          <cell r="E281">
            <v>2</v>
          </cell>
        </row>
        <row r="282">
          <cell r="B282" t="str">
            <v>33049</v>
          </cell>
          <cell r="C282" t="str">
            <v>Wellpinit</v>
          </cell>
          <cell r="D282">
            <v>1</v>
          </cell>
          <cell r="E282">
            <v>2</v>
          </cell>
        </row>
        <row r="283">
          <cell r="B283" t="str">
            <v>04246</v>
          </cell>
          <cell r="C283" t="str">
            <v>Wenatchee</v>
          </cell>
          <cell r="D283">
            <v>1</v>
          </cell>
          <cell r="E283">
            <v>2</v>
          </cell>
        </row>
        <row r="284">
          <cell r="B284" t="str">
            <v>32363</v>
          </cell>
          <cell r="C284" t="str">
            <v>West Valley (Spokane)</v>
          </cell>
          <cell r="D284">
            <v>1</v>
          </cell>
          <cell r="E284">
            <v>2</v>
          </cell>
        </row>
        <row r="285">
          <cell r="B285" t="str">
            <v>39208</v>
          </cell>
          <cell r="C285" t="str">
            <v>West Valley (Yakima)</v>
          </cell>
          <cell r="D285">
            <v>1</v>
          </cell>
          <cell r="E285">
            <v>2</v>
          </cell>
        </row>
        <row r="286">
          <cell r="B286" t="str">
            <v>21303</v>
          </cell>
          <cell r="C286" t="str">
            <v>White Pass</v>
          </cell>
          <cell r="D286">
            <v>1</v>
          </cell>
          <cell r="E286">
            <v>2</v>
          </cell>
        </row>
        <row r="287">
          <cell r="B287" t="str">
            <v>27416</v>
          </cell>
          <cell r="C287" t="str">
            <v>White River</v>
          </cell>
          <cell r="D287">
            <v>1</v>
          </cell>
          <cell r="E287">
            <v>2</v>
          </cell>
        </row>
        <row r="288">
          <cell r="B288" t="str">
            <v>20405</v>
          </cell>
          <cell r="C288" t="str">
            <v>White Salmon</v>
          </cell>
          <cell r="D288">
            <v>0</v>
          </cell>
          <cell r="E288">
            <v>1</v>
          </cell>
        </row>
        <row r="289">
          <cell r="B289" t="str">
            <v>22200</v>
          </cell>
          <cell r="C289" t="str">
            <v>Wilbur</v>
          </cell>
          <cell r="D289">
            <v>1</v>
          </cell>
          <cell r="E289">
            <v>2</v>
          </cell>
        </row>
        <row r="290">
          <cell r="B290" t="str">
            <v>25160</v>
          </cell>
          <cell r="C290" t="str">
            <v>Willapa Valley</v>
          </cell>
          <cell r="D290">
            <v>1</v>
          </cell>
          <cell r="E290">
            <v>2</v>
          </cell>
        </row>
        <row r="291">
          <cell r="B291" t="str">
            <v>13167</v>
          </cell>
          <cell r="C291" t="str">
            <v>Wilson Creek</v>
          </cell>
          <cell r="D291">
            <v>1</v>
          </cell>
          <cell r="E291">
            <v>2</v>
          </cell>
        </row>
        <row r="292">
          <cell r="B292" t="str">
            <v>21232</v>
          </cell>
          <cell r="C292" t="str">
            <v>Winlock</v>
          </cell>
          <cell r="D292">
            <v>1</v>
          </cell>
          <cell r="E292">
            <v>2</v>
          </cell>
        </row>
        <row r="293">
          <cell r="B293" t="str">
            <v>14117</v>
          </cell>
          <cell r="C293" t="str">
            <v>Wishkah Valley</v>
          </cell>
          <cell r="D293">
            <v>1</v>
          </cell>
          <cell r="E293">
            <v>2</v>
          </cell>
        </row>
        <row r="294">
          <cell r="B294" t="str">
            <v>20094</v>
          </cell>
          <cell r="C294" t="str">
            <v>Wishram</v>
          </cell>
          <cell r="D294">
            <v>1</v>
          </cell>
          <cell r="E294">
            <v>2</v>
          </cell>
        </row>
        <row r="295">
          <cell r="B295" t="str">
            <v>08404</v>
          </cell>
          <cell r="C295" t="str">
            <v>Woodland</v>
          </cell>
          <cell r="D295">
            <v>1</v>
          </cell>
          <cell r="E295">
            <v>2</v>
          </cell>
        </row>
        <row r="296">
          <cell r="B296" t="str">
            <v>39007</v>
          </cell>
          <cell r="C296" t="str">
            <v>Yakima</v>
          </cell>
          <cell r="D296">
            <v>1</v>
          </cell>
          <cell r="E296">
            <v>2</v>
          </cell>
        </row>
        <row r="297">
          <cell r="B297" t="str">
            <v>34002</v>
          </cell>
          <cell r="C297" t="str">
            <v>Yelm</v>
          </cell>
          <cell r="D297">
            <v>1</v>
          </cell>
          <cell r="E297">
            <v>2</v>
          </cell>
        </row>
        <row r="298">
          <cell r="B298" t="str">
            <v>39205</v>
          </cell>
          <cell r="C298" t="str">
            <v>Zillah</v>
          </cell>
          <cell r="D298">
            <v>1</v>
          </cell>
          <cell r="E298">
            <v>2</v>
          </cell>
        </row>
      </sheetData>
      <sheetData sheetId="1">
        <row r="2">
          <cell r="D2">
            <v>1</v>
          </cell>
          <cell r="E2">
            <v>2</v>
          </cell>
        </row>
        <row r="3">
          <cell r="D3">
            <v>2</v>
          </cell>
          <cell r="E3">
            <v>39</v>
          </cell>
        </row>
        <row r="4">
          <cell r="D4">
            <v>3</v>
          </cell>
          <cell r="E4">
            <v>0</v>
          </cell>
        </row>
        <row r="5">
          <cell r="D5">
            <v>4</v>
          </cell>
          <cell r="E5">
            <v>0</v>
          </cell>
        </row>
        <row r="6">
          <cell r="D6">
            <v>5</v>
          </cell>
          <cell r="E6">
            <v>0</v>
          </cell>
        </row>
        <row r="10">
          <cell r="C10" t="str">
            <v>39205</v>
          </cell>
        </row>
        <row r="11">
          <cell r="C11">
            <v>2</v>
          </cell>
        </row>
        <row r="12">
          <cell r="C12">
            <v>39</v>
          </cell>
        </row>
      </sheetData>
      <sheetData sheetId="2">
        <row r="8">
          <cell r="L8" t="str">
            <v>2</v>
          </cell>
          <cell r="M8">
            <v>0</v>
          </cell>
        </row>
        <row r="9">
          <cell r="L9" t="str">
            <v>3</v>
          </cell>
          <cell r="M9">
            <v>0</v>
          </cell>
        </row>
        <row r="10">
          <cell r="L10" t="str">
            <v>4</v>
          </cell>
          <cell r="M10">
            <v>0</v>
          </cell>
        </row>
        <row r="11">
          <cell r="L11" t="str">
            <v>5</v>
          </cell>
          <cell r="M11">
            <v>255</v>
          </cell>
        </row>
        <row r="12">
          <cell r="L12" t="str">
            <v>6</v>
          </cell>
          <cell r="M12">
            <v>0</v>
          </cell>
        </row>
        <row r="13">
          <cell r="L13" t="str">
            <v>7</v>
          </cell>
          <cell r="M13">
            <v>0</v>
          </cell>
        </row>
        <row r="14">
          <cell r="L14" t="str">
            <v>8</v>
          </cell>
          <cell r="M14">
            <v>0</v>
          </cell>
        </row>
        <row r="15">
          <cell r="L15" t="str">
            <v>9</v>
          </cell>
          <cell r="M15">
            <v>255</v>
          </cell>
        </row>
        <row r="16">
          <cell r="L16" t="str">
            <v>12</v>
          </cell>
          <cell r="M16">
            <v>255</v>
          </cell>
        </row>
        <row r="17">
          <cell r="L17" t="str">
            <v>13</v>
          </cell>
          <cell r="M17">
            <v>255</v>
          </cell>
        </row>
        <row r="18">
          <cell r="L18" t="str">
            <v>14</v>
          </cell>
          <cell r="M18">
            <v>255</v>
          </cell>
        </row>
        <row r="19">
          <cell r="L19" t="str">
            <v>15</v>
          </cell>
          <cell r="M19">
            <v>0</v>
          </cell>
        </row>
        <row r="20">
          <cell r="L20" t="str">
            <v>16</v>
          </cell>
          <cell r="M20">
            <v>0</v>
          </cell>
        </row>
        <row r="21">
          <cell r="L21" t="str">
            <v>17</v>
          </cell>
          <cell r="M21">
            <v>0</v>
          </cell>
        </row>
        <row r="22">
          <cell r="L22" t="str">
            <v>18</v>
          </cell>
          <cell r="M22">
            <v>255</v>
          </cell>
        </row>
        <row r="23">
          <cell r="L23" t="str">
            <v>19</v>
          </cell>
          <cell r="M23">
            <v>0</v>
          </cell>
        </row>
        <row r="24">
          <cell r="L24" t="str">
            <v>20</v>
          </cell>
          <cell r="M24">
            <v>0</v>
          </cell>
        </row>
        <row r="25">
          <cell r="L25" t="str">
            <v>22</v>
          </cell>
          <cell r="M25">
            <v>0</v>
          </cell>
        </row>
        <row r="26">
          <cell r="L26" t="str">
            <v>23</v>
          </cell>
          <cell r="M26">
            <v>255</v>
          </cell>
        </row>
        <row r="27">
          <cell r="L27" t="str">
            <v>24</v>
          </cell>
          <cell r="M27">
            <v>0</v>
          </cell>
        </row>
        <row r="28">
          <cell r="L28" t="str">
            <v>33</v>
          </cell>
          <cell r="M28">
            <v>0</v>
          </cell>
        </row>
        <row r="29">
          <cell r="L29" t="str">
            <v>35</v>
          </cell>
          <cell r="M29">
            <v>0</v>
          </cell>
        </row>
        <row r="30">
          <cell r="L30" t="str">
            <v>36</v>
          </cell>
          <cell r="M30">
            <v>0</v>
          </cell>
        </row>
        <row r="31">
          <cell r="L31" t="str">
            <v>37</v>
          </cell>
          <cell r="M31">
            <v>0</v>
          </cell>
        </row>
        <row r="32">
          <cell r="L32" t="str">
            <v>38</v>
          </cell>
          <cell r="M32">
            <v>0</v>
          </cell>
        </row>
        <row r="33">
          <cell r="L33" t="str">
            <v>39</v>
          </cell>
          <cell r="M33">
            <v>0</v>
          </cell>
        </row>
        <row r="34">
          <cell r="L34" t="str">
            <v>40</v>
          </cell>
          <cell r="M34">
            <v>0</v>
          </cell>
        </row>
        <row r="35">
          <cell r="L35" t="str">
            <v>41</v>
          </cell>
          <cell r="M35">
            <v>255</v>
          </cell>
        </row>
        <row r="36">
          <cell r="L36" t="str">
            <v>43</v>
          </cell>
          <cell r="M36">
            <v>0</v>
          </cell>
        </row>
        <row r="37">
          <cell r="L37" t="str">
            <v>44</v>
          </cell>
          <cell r="M37">
            <v>0</v>
          </cell>
        </row>
        <row r="38">
          <cell r="L38" t="str">
            <v>45</v>
          </cell>
          <cell r="M38">
            <v>0</v>
          </cell>
        </row>
        <row r="39">
          <cell r="L39" t="str">
            <v>46</v>
          </cell>
          <cell r="M39">
            <v>0</v>
          </cell>
        </row>
        <row r="40">
          <cell r="L40" t="str">
            <v>47</v>
          </cell>
          <cell r="M40">
            <v>255</v>
          </cell>
        </row>
        <row r="41">
          <cell r="L41" t="str">
            <v>50</v>
          </cell>
          <cell r="M41">
            <v>255</v>
          </cell>
        </row>
        <row r="42">
          <cell r="L42" t="str">
            <v>53</v>
          </cell>
          <cell r="M42">
            <v>255</v>
          </cell>
        </row>
        <row r="43">
          <cell r="L43" t="str">
            <v>55</v>
          </cell>
          <cell r="M43">
            <v>255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M"/>
      <sheetName val="PP Calc (AA)"/>
      <sheetName val="PP Calc"/>
      <sheetName val="FTE"/>
      <sheetName val="AA FTES"/>
      <sheetName val="VAL"/>
      <sheetName val="AAV"/>
      <sheetName val="TRN"/>
      <sheetName val="Sample District Output"/>
      <sheetName val="Summary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SM"/>
      <sheetName val="Hist"/>
      <sheetName val="CALC"/>
      <sheetName val="LBASE"/>
      <sheetName val="TRN"/>
      <sheetName val="AAV"/>
      <sheetName val="AAV %ch"/>
      <sheetName val="VAL"/>
      <sheetName val="FTEs"/>
      <sheetName val="LEA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0-01"/>
      <sheetName val="99-00"/>
      <sheetName val="98-99"/>
      <sheetName val="97-98"/>
      <sheetName val="96-97"/>
      <sheetName val="95-96"/>
      <sheetName val="94-95"/>
      <sheetName val="93-94"/>
      <sheetName val="00-01wksht"/>
      <sheetName val="Nonhig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P12" t="str">
            <v>01109</v>
          </cell>
          <cell r="Q12">
            <v>3</v>
          </cell>
          <cell r="T12" t="str">
            <v>01122</v>
          </cell>
          <cell r="U12">
            <v>6</v>
          </cell>
        </row>
        <row r="13">
          <cell r="P13" t="str">
            <v>01160</v>
          </cell>
          <cell r="Q13">
            <v>1</v>
          </cell>
          <cell r="T13" t="str">
            <v>03050</v>
          </cell>
          <cell r="U13">
            <v>15</v>
          </cell>
        </row>
        <row r="14">
          <cell r="P14" t="str">
            <v>03116</v>
          </cell>
          <cell r="Q14">
            <v>15</v>
          </cell>
          <cell r="T14" t="str">
            <v>06098</v>
          </cell>
          <cell r="U14">
            <v>532.19000000000005</v>
          </cell>
        </row>
        <row r="15">
          <cell r="P15" t="str">
            <v>04129</v>
          </cell>
          <cell r="Q15">
            <v>13</v>
          </cell>
          <cell r="T15" t="str">
            <v>06103</v>
          </cell>
          <cell r="U15">
            <v>43.54</v>
          </cell>
        </row>
        <row r="16">
          <cell r="P16" t="str">
            <v>06037</v>
          </cell>
          <cell r="Q16">
            <v>71.81</v>
          </cell>
          <cell r="T16" t="str">
            <v>07035</v>
          </cell>
          <cell r="U16">
            <v>3.75</v>
          </cell>
        </row>
        <row r="17">
          <cell r="P17" t="str">
            <v>06101</v>
          </cell>
          <cell r="Q17">
            <v>15</v>
          </cell>
          <cell r="T17" t="str">
            <v>09013</v>
          </cell>
          <cell r="U17">
            <v>85.58</v>
          </cell>
        </row>
        <row r="18">
          <cell r="P18" t="str">
            <v>06112</v>
          </cell>
          <cell r="Q18">
            <v>20</v>
          </cell>
          <cell r="T18" t="str">
            <v>09102</v>
          </cell>
          <cell r="U18">
            <v>30.8</v>
          </cell>
        </row>
        <row r="19">
          <cell r="P19" t="str">
            <v>06114</v>
          </cell>
          <cell r="Q19">
            <v>47</v>
          </cell>
          <cell r="T19" t="str">
            <v>10003</v>
          </cell>
          <cell r="U19">
            <v>38.590000000000003</v>
          </cell>
        </row>
        <row r="20">
          <cell r="P20" t="str">
            <v>06117</v>
          </cell>
          <cell r="T20" t="str">
            <v>10065</v>
          </cell>
          <cell r="U20">
            <v>49.47</v>
          </cell>
        </row>
        <row r="21">
          <cell r="P21" t="str">
            <v>06119</v>
          </cell>
          <cell r="Q21">
            <v>398.23</v>
          </cell>
          <cell r="T21" t="str">
            <v>11054</v>
          </cell>
          <cell r="U21">
            <v>12.66</v>
          </cell>
        </row>
        <row r="22">
          <cell r="P22" t="str">
            <v>06122</v>
          </cell>
          <cell r="Q22">
            <v>25.15</v>
          </cell>
          <cell r="T22" t="str">
            <v>14065</v>
          </cell>
          <cell r="U22">
            <v>131.84</v>
          </cell>
        </row>
        <row r="23">
          <cell r="P23" t="str">
            <v>07002</v>
          </cell>
          <cell r="Q23">
            <v>3.75</v>
          </cell>
          <cell r="T23" t="str">
            <v>14099</v>
          </cell>
          <cell r="U23">
            <v>147.26</v>
          </cell>
        </row>
        <row r="24">
          <cell r="P24" t="str">
            <v>08401</v>
          </cell>
          <cell r="Q24">
            <v>20.28</v>
          </cell>
          <cell r="T24" t="str">
            <v>14104</v>
          </cell>
          <cell r="U24">
            <v>21.73</v>
          </cell>
        </row>
        <row r="25">
          <cell r="P25" t="str">
            <v>08404</v>
          </cell>
          <cell r="Q25">
            <v>20.54</v>
          </cell>
          <cell r="T25" t="str">
            <v>16020</v>
          </cell>
          <cell r="U25">
            <v>14</v>
          </cell>
        </row>
        <row r="26">
          <cell r="P26" t="str">
            <v>09206</v>
          </cell>
          <cell r="Q26">
            <v>76.760000000000005</v>
          </cell>
          <cell r="T26" t="str">
            <v>16046</v>
          </cell>
          <cell r="U26">
            <v>43.92</v>
          </cell>
        </row>
        <row r="27">
          <cell r="P27" t="str">
            <v>09209</v>
          </cell>
          <cell r="Q27">
            <v>26.62</v>
          </cell>
          <cell r="T27" t="str">
            <v>19007</v>
          </cell>
          <cell r="U27">
            <v>50</v>
          </cell>
        </row>
        <row r="28">
          <cell r="P28" t="str">
            <v>10050</v>
          </cell>
          <cell r="T28" t="str">
            <v>20215</v>
          </cell>
          <cell r="U28">
            <v>28.86</v>
          </cell>
        </row>
        <row r="29">
          <cell r="P29" t="str">
            <v>10309</v>
          </cell>
          <cell r="Q29">
            <v>1</v>
          </cell>
          <cell r="T29" t="str">
            <v>20403</v>
          </cell>
          <cell r="U29">
            <v>5.88</v>
          </cell>
        </row>
        <row r="30">
          <cell r="P30" t="str">
            <v>11051</v>
          </cell>
          <cell r="Q30">
            <v>5</v>
          </cell>
          <cell r="T30" t="str">
            <v>21018</v>
          </cell>
          <cell r="U30">
            <v>131.16999999999999</v>
          </cell>
        </row>
        <row r="31">
          <cell r="P31" t="str">
            <v>11056</v>
          </cell>
          <cell r="Q31">
            <v>7.66</v>
          </cell>
          <cell r="T31" t="str">
            <v>21036</v>
          </cell>
          <cell r="U31">
            <v>52.58</v>
          </cell>
        </row>
        <row r="32">
          <cell r="P32" t="str">
            <v>13301</v>
          </cell>
          <cell r="Q32">
            <v>58.98</v>
          </cell>
          <cell r="T32" t="str">
            <v>21234</v>
          </cell>
          <cell r="U32">
            <v>50.34</v>
          </cell>
        </row>
        <row r="33">
          <cell r="P33" t="str">
            <v>14005</v>
          </cell>
          <cell r="Q33">
            <v>140.26</v>
          </cell>
          <cell r="T33" t="str">
            <v>23042</v>
          </cell>
          <cell r="U33">
            <v>116.89</v>
          </cell>
        </row>
        <row r="34">
          <cell r="P34" t="str">
            <v>14068</v>
          </cell>
          <cell r="Q34">
            <v>153.57</v>
          </cell>
          <cell r="T34" t="str">
            <v>23054</v>
          </cell>
          <cell r="U34">
            <v>90.18</v>
          </cell>
        </row>
        <row r="35">
          <cell r="P35" t="str">
            <v>14097</v>
          </cell>
          <cell r="Q35">
            <v>14</v>
          </cell>
          <cell r="T35" t="str">
            <v>23402</v>
          </cell>
          <cell r="U35">
            <v>369.9</v>
          </cell>
        </row>
        <row r="36">
          <cell r="P36" t="str">
            <v>14172</v>
          </cell>
          <cell r="T36" t="str">
            <v>23404</v>
          </cell>
          <cell r="U36">
            <v>203.72</v>
          </cell>
        </row>
        <row r="37">
          <cell r="P37" t="str">
            <v>16048</v>
          </cell>
          <cell r="Q37">
            <v>36.83</v>
          </cell>
          <cell r="T37" t="str">
            <v>24014</v>
          </cell>
          <cell r="U37">
            <v>51.54</v>
          </cell>
        </row>
        <row r="38">
          <cell r="P38" t="str">
            <v>16049</v>
          </cell>
          <cell r="Q38">
            <v>6.09</v>
          </cell>
          <cell r="T38" t="str">
            <v>27019</v>
          </cell>
          <cell r="U38">
            <v>49.02</v>
          </cell>
        </row>
        <row r="39">
          <cell r="P39" t="str">
            <v>16050</v>
          </cell>
          <cell r="Q39">
            <v>1</v>
          </cell>
          <cell r="T39" t="str">
            <v>27343</v>
          </cell>
          <cell r="U39">
            <v>435.3</v>
          </cell>
        </row>
        <row r="40">
          <cell r="P40" t="str">
            <v>17404</v>
          </cell>
          <cell r="Q40">
            <v>2.77</v>
          </cell>
          <cell r="T40" t="str">
            <v>28010</v>
          </cell>
        </row>
        <row r="41">
          <cell r="P41" t="str">
            <v>17408</v>
          </cell>
          <cell r="Q41">
            <v>409.15</v>
          </cell>
          <cell r="T41" t="str">
            <v>29317</v>
          </cell>
          <cell r="U41">
            <v>127</v>
          </cell>
        </row>
        <row r="42">
          <cell r="P42" t="str">
            <v>19401</v>
          </cell>
          <cell r="Q42">
            <v>50</v>
          </cell>
          <cell r="T42" t="str">
            <v>30002</v>
          </cell>
          <cell r="U42">
            <v>33.299999999999997</v>
          </cell>
        </row>
        <row r="43">
          <cell r="P43" t="str">
            <v>20203</v>
          </cell>
          <cell r="Q43">
            <v>3.64</v>
          </cell>
          <cell r="T43" t="str">
            <v>30029</v>
          </cell>
          <cell r="U43">
            <v>20</v>
          </cell>
        </row>
        <row r="44">
          <cell r="P44" t="str">
            <v>20404</v>
          </cell>
          <cell r="Q44">
            <v>31.1</v>
          </cell>
          <cell r="T44" t="str">
            <v>30031</v>
          </cell>
          <cell r="U44">
            <v>22.86</v>
          </cell>
        </row>
        <row r="45">
          <cell r="P45" t="str">
            <v>21014</v>
          </cell>
          <cell r="Q45">
            <v>21</v>
          </cell>
          <cell r="T45" t="str">
            <v>31063</v>
          </cell>
          <cell r="U45">
            <v>5.77</v>
          </cell>
        </row>
        <row r="46">
          <cell r="P46" t="str">
            <v>21226</v>
          </cell>
          <cell r="Q46">
            <v>30.44</v>
          </cell>
          <cell r="T46" t="str">
            <v>32123</v>
          </cell>
          <cell r="U46">
            <v>35.090000000000003</v>
          </cell>
        </row>
        <row r="47">
          <cell r="P47" t="str">
            <v>21232</v>
          </cell>
          <cell r="Q47">
            <v>46.75</v>
          </cell>
          <cell r="T47" t="str">
            <v>32312</v>
          </cell>
          <cell r="U47">
            <v>19.16</v>
          </cell>
        </row>
        <row r="48">
          <cell r="P48" t="str">
            <v>21237</v>
          </cell>
          <cell r="Q48">
            <v>79.72</v>
          </cell>
          <cell r="T48" t="str">
            <v>33030</v>
          </cell>
          <cell r="U48">
            <v>23.5</v>
          </cell>
        </row>
        <row r="49">
          <cell r="P49" t="str">
            <v>21301</v>
          </cell>
          <cell r="T49" t="str">
            <v>33070</v>
          </cell>
          <cell r="U49">
            <v>75.180000000000007</v>
          </cell>
        </row>
        <row r="50">
          <cell r="P50" t="str">
            <v>21302</v>
          </cell>
          <cell r="Q50">
            <v>35.9</v>
          </cell>
          <cell r="T50" t="str">
            <v>33183</v>
          </cell>
          <cell r="U50">
            <v>111.58</v>
          </cell>
        </row>
        <row r="51">
          <cell r="P51" t="str">
            <v>21401</v>
          </cell>
          <cell r="T51" t="str">
            <v>33202</v>
          </cell>
          <cell r="U51">
            <v>42</v>
          </cell>
        </row>
        <row r="52">
          <cell r="P52" t="str">
            <v>22008</v>
          </cell>
          <cell r="Q52">
            <v>11</v>
          </cell>
          <cell r="T52" t="str">
            <v>33205</v>
          </cell>
          <cell r="U52">
            <v>28.3</v>
          </cell>
        </row>
        <row r="53">
          <cell r="P53" t="str">
            <v>22200</v>
          </cell>
          <cell r="Q53">
            <v>30.15</v>
          </cell>
          <cell r="T53" t="str">
            <v>34324</v>
          </cell>
          <cell r="U53">
            <v>259.95</v>
          </cell>
        </row>
        <row r="54">
          <cell r="P54" t="str">
            <v>23309</v>
          </cell>
          <cell r="Q54">
            <v>683.08</v>
          </cell>
          <cell r="T54" t="str">
            <v>36101</v>
          </cell>
          <cell r="U54">
            <v>41.5</v>
          </cell>
        </row>
        <row r="55">
          <cell r="P55" t="str">
            <v>23311</v>
          </cell>
          <cell r="T55" t="str">
            <v>36250</v>
          </cell>
          <cell r="U55">
            <v>371.08</v>
          </cell>
        </row>
        <row r="56">
          <cell r="P56" t="str">
            <v>23403</v>
          </cell>
          <cell r="Q56">
            <v>97.61</v>
          </cell>
          <cell r="T56" t="str">
            <v>38264</v>
          </cell>
          <cell r="U56">
            <v>13</v>
          </cell>
        </row>
        <row r="57">
          <cell r="P57" t="str">
            <v>25200</v>
          </cell>
          <cell r="Q57">
            <v>7</v>
          </cell>
          <cell r="T57" t="str">
            <v>38304</v>
          </cell>
          <cell r="U57">
            <v>23.55</v>
          </cell>
        </row>
        <row r="58">
          <cell r="P58" t="str">
            <v>27003</v>
          </cell>
          <cell r="T58" t="str">
            <v>39002</v>
          </cell>
          <cell r="U58">
            <v>125.61</v>
          </cell>
        </row>
        <row r="59">
          <cell r="P59" t="str">
            <v>27083</v>
          </cell>
          <cell r="T59" t="str">
            <v>Grand Total</v>
          </cell>
          <cell r="U59">
            <v>4190.1400000000003</v>
          </cell>
        </row>
        <row r="60">
          <cell r="P60" t="str">
            <v>27320</v>
          </cell>
          <cell r="Q60">
            <v>22.6</v>
          </cell>
        </row>
        <row r="61">
          <cell r="P61" t="str">
            <v>27416</v>
          </cell>
          <cell r="Q61">
            <v>52.57</v>
          </cell>
        </row>
        <row r="62">
          <cell r="P62" t="str">
            <v>28137</v>
          </cell>
        </row>
        <row r="63">
          <cell r="P63" t="str">
            <v>28144</v>
          </cell>
        </row>
        <row r="64">
          <cell r="P64" t="str">
            <v>28149</v>
          </cell>
        </row>
        <row r="65">
          <cell r="P65" t="str">
            <v>29103</v>
          </cell>
        </row>
        <row r="66">
          <cell r="P66" t="str">
            <v>29311</v>
          </cell>
          <cell r="Q66">
            <v>17</v>
          </cell>
        </row>
        <row r="67">
          <cell r="P67" t="str">
            <v>29320</v>
          </cell>
          <cell r="Q67">
            <v>110</v>
          </cell>
        </row>
        <row r="68">
          <cell r="P68" t="str">
            <v>30303</v>
          </cell>
          <cell r="Q68">
            <v>54.16</v>
          </cell>
        </row>
        <row r="69">
          <cell r="P69" t="str">
            <v>31103</v>
          </cell>
        </row>
        <row r="70">
          <cell r="P70" t="str">
            <v>31311</v>
          </cell>
          <cell r="Q70">
            <v>3</v>
          </cell>
        </row>
        <row r="71">
          <cell r="P71" t="str">
            <v>31401</v>
          </cell>
        </row>
        <row r="72">
          <cell r="P72" t="str">
            <v>32081</v>
          </cell>
        </row>
        <row r="73">
          <cell r="P73" t="str">
            <v>32326</v>
          </cell>
          <cell r="Q73">
            <v>8.16</v>
          </cell>
        </row>
        <row r="74">
          <cell r="P74" t="str">
            <v>32354</v>
          </cell>
          <cell r="Q74">
            <v>18.09</v>
          </cell>
        </row>
        <row r="75">
          <cell r="P75" t="str">
            <v>32360</v>
          </cell>
          <cell r="Q75">
            <v>11</v>
          </cell>
        </row>
        <row r="76">
          <cell r="P76" t="str">
            <v>32363</v>
          </cell>
          <cell r="Q76">
            <v>17</v>
          </cell>
        </row>
        <row r="77">
          <cell r="P77" t="str">
            <v>32414</v>
          </cell>
          <cell r="Q77">
            <v>94.62</v>
          </cell>
        </row>
        <row r="78">
          <cell r="P78" t="str">
            <v>33036</v>
          </cell>
          <cell r="Q78">
            <v>115.96</v>
          </cell>
        </row>
        <row r="79">
          <cell r="P79" t="str">
            <v>33115</v>
          </cell>
          <cell r="Q79">
            <v>23.28</v>
          </cell>
        </row>
        <row r="80">
          <cell r="P80" t="str">
            <v>33206</v>
          </cell>
          <cell r="Q80">
            <v>12.3</v>
          </cell>
        </row>
        <row r="81">
          <cell r="P81" t="str">
            <v>33207</v>
          </cell>
          <cell r="Q81">
            <v>18.399999999999999</v>
          </cell>
        </row>
        <row r="82">
          <cell r="P82" t="str">
            <v>33211</v>
          </cell>
          <cell r="Q82">
            <v>10</v>
          </cell>
        </row>
        <row r="83">
          <cell r="P83" t="str">
            <v>33212</v>
          </cell>
          <cell r="Q83">
            <v>55.47</v>
          </cell>
        </row>
        <row r="84">
          <cell r="P84" t="str">
            <v>34003</v>
          </cell>
          <cell r="Q84">
            <v>2</v>
          </cell>
        </row>
        <row r="85">
          <cell r="P85" t="str">
            <v>34033</v>
          </cell>
        </row>
        <row r="86">
          <cell r="P86" t="str">
            <v>34111</v>
          </cell>
          <cell r="Q86">
            <v>257.95</v>
          </cell>
        </row>
        <row r="87">
          <cell r="P87" t="str">
            <v>36140</v>
          </cell>
          <cell r="Q87">
            <v>389.58</v>
          </cell>
        </row>
        <row r="88">
          <cell r="P88" t="str">
            <v>36401</v>
          </cell>
          <cell r="Q88">
            <v>23</v>
          </cell>
        </row>
        <row r="89">
          <cell r="P89" t="str">
            <v>36402</v>
          </cell>
        </row>
        <row r="90">
          <cell r="P90" t="str">
            <v>38126</v>
          </cell>
          <cell r="Q90">
            <v>2</v>
          </cell>
        </row>
        <row r="91">
          <cell r="P91" t="str">
            <v>38300</v>
          </cell>
          <cell r="Q91">
            <v>17.55</v>
          </cell>
        </row>
        <row r="92">
          <cell r="P92" t="str">
            <v>38322</v>
          </cell>
          <cell r="Q92">
            <v>8</v>
          </cell>
        </row>
        <row r="93">
          <cell r="P93" t="str">
            <v>38324</v>
          </cell>
        </row>
        <row r="94">
          <cell r="P94" t="str">
            <v>39007</v>
          </cell>
          <cell r="Q94">
            <v>120.44</v>
          </cell>
        </row>
        <row r="95">
          <cell r="P95" t="str">
            <v>39090</v>
          </cell>
          <cell r="Q95">
            <v>5.17</v>
          </cell>
        </row>
        <row r="96">
          <cell r="P96" t="str">
            <v>39119</v>
          </cell>
        </row>
        <row r="97">
          <cell r="P97" t="str">
            <v>Grand Total</v>
          </cell>
          <cell r="Q97">
            <v>4190.1400000000003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Results"/>
      <sheetName val="Compare"/>
      <sheetName val="CurrentResults"/>
      <sheetName val="Proposal"/>
      <sheetName val="AltResults"/>
      <sheetName val="ASM"/>
      <sheetName val="AltModel"/>
      <sheetName val="CALC"/>
      <sheetName val="FTEs"/>
      <sheetName val="LBASE"/>
      <sheetName val="TRN"/>
      <sheetName val="AAV"/>
      <sheetName val="AAV %ch"/>
      <sheetName val="VAL"/>
      <sheetName val="VAL2003"/>
      <sheetName val="M&amp;OLevies"/>
      <sheetName val="Hist"/>
      <sheetName val="CurrentResult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17"/>
  <sheetViews>
    <sheetView tabSelected="1" workbookViewId="0">
      <selection activeCell="A10" sqref="A10"/>
    </sheetView>
  </sheetViews>
  <sheetFormatPr defaultRowHeight="13.2"/>
  <sheetData>
    <row r="9" spans="1:18" ht="13.8" thickBot="1"/>
    <row r="10" spans="1:18" s="81" customFormat="1" ht="25.8">
      <c r="A10" s="77" t="s">
        <v>681</v>
      </c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79"/>
      <c r="O10" s="79"/>
      <c r="P10" s="79"/>
      <c r="Q10" s="79"/>
      <c r="R10" s="80"/>
    </row>
    <row r="11" spans="1:18" s="81" customFormat="1" ht="25.8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5"/>
    </row>
    <row r="12" spans="1:18" s="81" customFormat="1" ht="25.8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4"/>
      <c r="Q12" s="84"/>
      <c r="R12" s="85"/>
    </row>
    <row r="13" spans="1:18" s="81" customFormat="1" ht="25.8">
      <c r="A13" s="82" t="s">
        <v>623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84"/>
      <c r="M13" s="84"/>
      <c r="N13" s="84"/>
      <c r="O13" s="84"/>
      <c r="P13" s="84"/>
      <c r="Q13" s="84"/>
      <c r="R13" s="85"/>
    </row>
    <row r="14" spans="1:18" s="81" customFormat="1" ht="25.8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84"/>
      <c r="M14" s="84"/>
      <c r="N14" s="84"/>
      <c r="O14" s="84"/>
      <c r="P14" s="84"/>
      <c r="Q14" s="84"/>
      <c r="R14" s="85"/>
    </row>
    <row r="15" spans="1:18" s="81" customFormat="1" ht="25.8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4"/>
      <c r="L15" s="84"/>
      <c r="M15" s="84"/>
      <c r="N15" s="84"/>
      <c r="O15" s="84"/>
      <c r="P15" s="84"/>
      <c r="Q15" s="84"/>
      <c r="R15" s="85"/>
    </row>
    <row r="16" spans="1:18" s="81" customFormat="1" ht="25.8">
      <c r="A16" s="82" t="s">
        <v>664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4"/>
      <c r="R16" s="85"/>
    </row>
    <row r="17" spans="1:18" s="81" customFormat="1" ht="15" thickBot="1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03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6" width="3.109375" style="3" customWidth="1"/>
    <col min="7" max="7" width="7.6640625" style="32" bestFit="1" customWidth="1"/>
    <col min="8" max="8" width="9.109375" style="32" customWidth="1"/>
    <col min="9" max="9" width="9.109375" style="3" customWidth="1"/>
    <col min="10" max="10" width="17.44140625" style="3" customWidth="1"/>
    <col min="11" max="11" width="10.77734375" style="3" customWidth="1"/>
    <col min="12" max="12" width="10.88671875" style="3" customWidth="1"/>
    <col min="13" max="13" width="3.109375" style="3" customWidth="1"/>
    <col min="14" max="15" width="13.44140625" style="3" customWidth="1"/>
    <col min="16" max="16" width="14.5546875" style="3" bestFit="1" customWidth="1"/>
    <col min="17" max="17" width="3.109375" style="3" customWidth="1"/>
    <col min="18" max="18" width="15" style="3" bestFit="1" customWidth="1"/>
    <col min="19" max="19" width="8.33203125" style="3" bestFit="1" customWidth="1"/>
    <col min="20" max="20" width="9" style="3" bestFit="1" customWidth="1"/>
    <col min="21" max="21" width="10.109375" style="3" customWidth="1"/>
    <col min="22" max="22" width="3.109375" style="3" customWidth="1"/>
    <col min="23" max="23" width="17.44140625" style="1" customWidth="1"/>
    <col min="24" max="16384" width="8.88671875" style="1"/>
  </cols>
  <sheetData>
    <row r="1" spans="1:23" ht="25.8">
      <c r="A1" s="89" t="s">
        <v>682</v>
      </c>
      <c r="C1" s="2"/>
      <c r="D1" s="2"/>
    </row>
    <row r="2" spans="1:23" ht="18.600000000000001" thickBot="1">
      <c r="A2" s="40" t="s">
        <v>624</v>
      </c>
    </row>
    <row r="3" spans="1:23" ht="16.2" thickBot="1">
      <c r="B3" s="91" t="s">
        <v>0</v>
      </c>
      <c r="C3" s="92"/>
      <c r="D3" s="93"/>
      <c r="E3" s="4"/>
      <c r="F3" s="4"/>
      <c r="G3" s="97" t="s">
        <v>617</v>
      </c>
      <c r="H3" s="98"/>
      <c r="I3" s="4"/>
      <c r="J3" s="94" t="s">
        <v>619</v>
      </c>
      <c r="K3" s="95"/>
      <c r="L3" s="95"/>
      <c r="M3" s="4"/>
      <c r="N3" s="91" t="s">
        <v>620</v>
      </c>
      <c r="O3" s="92"/>
      <c r="P3" s="93"/>
      <c r="Q3" s="4"/>
      <c r="R3" s="94" t="s">
        <v>1</v>
      </c>
      <c r="S3" s="95"/>
      <c r="T3" s="95"/>
      <c r="U3" s="96"/>
      <c r="V3" s="4"/>
      <c r="W3" s="39" t="s">
        <v>622</v>
      </c>
    </row>
    <row r="4" spans="1:23">
      <c r="B4" s="5" t="s">
        <v>2</v>
      </c>
      <c r="C4" s="6" t="s">
        <v>3</v>
      </c>
      <c r="D4" s="6" t="s">
        <v>4</v>
      </c>
      <c r="E4" s="7"/>
      <c r="F4" s="7"/>
      <c r="G4" s="33" t="s">
        <v>625</v>
      </c>
      <c r="H4" s="33" t="s">
        <v>5</v>
      </c>
      <c r="I4" s="7"/>
      <c r="J4" s="8" t="s">
        <v>6</v>
      </c>
      <c r="K4" s="8" t="s">
        <v>7</v>
      </c>
      <c r="L4" s="8" t="s">
        <v>8</v>
      </c>
      <c r="M4" s="7"/>
      <c r="N4" s="8" t="s">
        <v>9</v>
      </c>
      <c r="O4" s="8" t="s">
        <v>640</v>
      </c>
      <c r="P4" s="8" t="s">
        <v>10</v>
      </c>
      <c r="Q4" s="7"/>
      <c r="R4" s="8" t="s">
        <v>614</v>
      </c>
      <c r="S4" s="8" t="s">
        <v>615</v>
      </c>
      <c r="T4" s="8" t="s">
        <v>616</v>
      </c>
      <c r="U4" s="8" t="s">
        <v>621</v>
      </c>
      <c r="V4" s="7"/>
      <c r="W4" s="8" t="s">
        <v>643</v>
      </c>
    </row>
    <row r="5" spans="1:23" ht="90.6" customHeight="1">
      <c r="B5" s="9" t="s">
        <v>11</v>
      </c>
      <c r="C5" s="9" t="s">
        <v>12</v>
      </c>
      <c r="D5" s="9" t="s">
        <v>13</v>
      </c>
      <c r="E5" s="10"/>
      <c r="F5" s="10"/>
      <c r="G5" s="34" t="s">
        <v>612</v>
      </c>
      <c r="H5" s="34" t="s">
        <v>641</v>
      </c>
      <c r="I5" s="10"/>
      <c r="J5" s="9" t="s">
        <v>613</v>
      </c>
      <c r="K5" s="9" t="s">
        <v>14</v>
      </c>
      <c r="L5" s="9" t="s">
        <v>618</v>
      </c>
      <c r="M5" s="10"/>
      <c r="N5" s="9" t="s">
        <v>15</v>
      </c>
      <c r="O5" s="9" t="s">
        <v>649</v>
      </c>
      <c r="P5" s="9" t="s">
        <v>650</v>
      </c>
      <c r="Q5" s="10"/>
      <c r="R5" s="9" t="s">
        <v>666</v>
      </c>
      <c r="S5" s="9" t="s">
        <v>16</v>
      </c>
      <c r="T5" s="9" t="s">
        <v>17</v>
      </c>
      <c r="U5" s="11" t="s">
        <v>18</v>
      </c>
      <c r="V5" s="10"/>
      <c r="W5" s="36" t="s">
        <v>683</v>
      </c>
    </row>
    <row r="6" spans="1:23" s="12" customFormat="1">
      <c r="B6" s="11" t="s">
        <v>19</v>
      </c>
      <c r="C6" s="13">
        <f>SUM(C8:C303)</f>
        <v>970481348130.27002</v>
      </c>
      <c r="D6" s="14">
        <f>SUM(D8:D303)</f>
        <v>988005.72000000009</v>
      </c>
      <c r="E6" s="10"/>
      <c r="F6" s="10"/>
      <c r="G6" s="35">
        <v>0.29320000000000002</v>
      </c>
      <c r="H6" s="14">
        <f>SUM(H8:H303)</f>
        <v>91</v>
      </c>
      <c r="I6" s="10"/>
      <c r="J6" s="13">
        <f>SUM(J8:J303)</f>
        <v>2574802767</v>
      </c>
      <c r="K6" s="13">
        <f>J6/D6</f>
        <v>2606.0605873820241</v>
      </c>
      <c r="L6" s="15">
        <f>J6/C6*1000</f>
        <v>2.6531192711334604</v>
      </c>
      <c r="M6" s="10"/>
      <c r="N6" s="13">
        <f>SUM(N8:N303)</f>
        <v>311895238</v>
      </c>
      <c r="O6" s="15">
        <v>1.2669999999999999</v>
      </c>
      <c r="P6" s="15">
        <f>(J6-N6)/C6*1000</f>
        <v>2.331737269716434</v>
      </c>
      <c r="Q6" s="10"/>
      <c r="R6" s="13">
        <f>SUM(R8:R303)</f>
        <v>1933232868</v>
      </c>
      <c r="S6" s="16">
        <f>(N6+R6)/D6</f>
        <v>2272.3837125153482</v>
      </c>
      <c r="T6" s="15">
        <f>R6/C6*1000</f>
        <v>1.992035057370827</v>
      </c>
      <c r="U6" s="17">
        <f>(N6+R6)/J6</f>
        <v>0.87196119826136576</v>
      </c>
      <c r="V6" s="10"/>
      <c r="W6" s="37">
        <f>(R6+N6)/C6*1000</f>
        <v>2.3134170587878535</v>
      </c>
    </row>
    <row r="7" spans="1:23">
      <c r="C7" s="13"/>
      <c r="D7" s="18"/>
      <c r="E7" s="10"/>
      <c r="F7" s="10"/>
      <c r="G7" s="29"/>
      <c r="H7" s="29"/>
      <c r="I7" s="10"/>
      <c r="J7" s="13"/>
      <c r="K7" s="13"/>
      <c r="L7" s="13"/>
      <c r="M7" s="10"/>
      <c r="N7" s="9"/>
      <c r="O7" s="9"/>
      <c r="P7" s="19"/>
      <c r="Q7" s="10"/>
      <c r="R7" s="9"/>
      <c r="S7" s="9"/>
      <c r="T7" s="19"/>
      <c r="V7" s="10"/>
      <c r="W7" s="3"/>
    </row>
    <row r="8" spans="1:23">
      <c r="A8" s="1" t="s">
        <v>20</v>
      </c>
      <c r="B8" s="2" t="s">
        <v>21</v>
      </c>
      <c r="C8" s="20">
        <v>1340800873</v>
      </c>
      <c r="D8" s="21">
        <v>2995.45</v>
      </c>
      <c r="E8" s="22"/>
      <c r="F8" s="22"/>
      <c r="G8" s="31">
        <v>0.28000000000000003</v>
      </c>
      <c r="H8" s="45">
        <f>IF(G8&gt;0.28,1,0)</f>
        <v>0</v>
      </c>
      <c r="I8" s="22"/>
      <c r="J8" s="23">
        <v>8530540</v>
      </c>
      <c r="K8" s="24">
        <f t="shared" ref="K8:K71" si="0">J8/D8</f>
        <v>2847.832546028143</v>
      </c>
      <c r="L8" s="26">
        <f t="shared" ref="L8:L71" si="1">J8/C8*1000</f>
        <v>6.3622721104836266</v>
      </c>
      <c r="M8" s="22"/>
      <c r="N8" s="24">
        <v>2566403</v>
      </c>
      <c r="O8" s="26">
        <v>3.181</v>
      </c>
      <c r="P8" s="25">
        <f t="shared" ref="P8:P71" si="2">(J8-N8)/C8*1000</f>
        <v>4.4481899736949231</v>
      </c>
      <c r="Q8" s="22"/>
      <c r="R8" s="24">
        <v>4868000</v>
      </c>
      <c r="S8" s="24">
        <f t="shared" ref="S8:S71" si="3">(N8+R8)/D8</f>
        <v>2481.8985461282946</v>
      </c>
      <c r="T8" s="26">
        <f t="shared" ref="T8:T71" si="4">R8/C8*1000</f>
        <v>3.6306658938161358</v>
      </c>
      <c r="U8" s="27">
        <f t="shared" ref="U8:U71" si="5">(N8+R8)/J8</f>
        <v>0.87150438307539735</v>
      </c>
      <c r="V8" s="22"/>
      <c r="W8" s="38">
        <f t="shared" ref="W8:W71" si="6">(R8+N8)/C8*1000</f>
        <v>5.5447480306048398</v>
      </c>
    </row>
    <row r="9" spans="1:23">
      <c r="A9" s="1" t="s">
        <v>22</v>
      </c>
      <c r="B9" s="2" t="s">
        <v>23</v>
      </c>
      <c r="C9" s="20">
        <v>382647417</v>
      </c>
      <c r="D9" s="21">
        <v>573.9</v>
      </c>
      <c r="E9" s="22"/>
      <c r="F9" s="22"/>
      <c r="G9" s="31">
        <v>0.28000000000000003</v>
      </c>
      <c r="H9" s="45">
        <f t="shared" ref="H9:H72" si="7">IF(G9&gt;0.28,1,0)</f>
        <v>0</v>
      </c>
      <c r="I9" s="22"/>
      <c r="J9" s="23">
        <v>1432851</v>
      </c>
      <c r="K9" s="24">
        <f t="shared" si="0"/>
        <v>2496.6910611604812</v>
      </c>
      <c r="L9" s="26">
        <f t="shared" si="1"/>
        <v>3.744572513343269</v>
      </c>
      <c r="M9" s="22"/>
      <c r="N9" s="24">
        <v>231537</v>
      </c>
      <c r="O9" s="26">
        <v>1.8720000000000001</v>
      </c>
      <c r="P9" s="25">
        <f t="shared" si="2"/>
        <v>3.1394802280868395</v>
      </c>
      <c r="Q9" s="22"/>
      <c r="R9" s="24">
        <v>577109</v>
      </c>
      <c r="S9" s="24">
        <f t="shared" si="3"/>
        <v>1409.036417494337</v>
      </c>
      <c r="T9" s="26">
        <f t="shared" si="4"/>
        <v>1.5082004329850212</v>
      </c>
      <c r="U9" s="27">
        <f t="shared" si="5"/>
        <v>0.56436154212824641</v>
      </c>
      <c r="V9" s="22"/>
      <c r="W9" s="38">
        <f t="shared" si="6"/>
        <v>2.1132927182414507</v>
      </c>
    </row>
    <row r="10" spans="1:23">
      <c r="A10" s="1" t="s">
        <v>24</v>
      </c>
      <c r="B10" s="2" t="s">
        <v>25</v>
      </c>
      <c r="C10" s="20">
        <v>68687026</v>
      </c>
      <c r="D10" s="21">
        <v>65.22</v>
      </c>
      <c r="E10" s="22"/>
      <c r="F10" s="22"/>
      <c r="G10" s="31">
        <v>0.28000000000000003</v>
      </c>
      <c r="H10" s="45">
        <f t="shared" si="7"/>
        <v>0</v>
      </c>
      <c r="I10" s="22"/>
      <c r="J10" s="23">
        <v>574981</v>
      </c>
      <c r="K10" s="24">
        <f t="shared" si="0"/>
        <v>8816.0226924256367</v>
      </c>
      <c r="L10" s="26">
        <f t="shared" si="1"/>
        <v>8.3710277396491151</v>
      </c>
      <c r="M10" s="22"/>
      <c r="N10" s="24">
        <v>200474</v>
      </c>
      <c r="O10" s="26">
        <v>4.1859999999999999</v>
      </c>
      <c r="P10" s="25">
        <f t="shared" si="2"/>
        <v>5.4523688360011402</v>
      </c>
      <c r="Q10" s="22"/>
      <c r="R10" s="24">
        <v>185000</v>
      </c>
      <c r="S10" s="24">
        <f t="shared" si="3"/>
        <v>5910.3649187365836</v>
      </c>
      <c r="T10" s="26">
        <f t="shared" si="4"/>
        <v>2.693376184317545</v>
      </c>
      <c r="U10" s="27">
        <f t="shared" si="5"/>
        <v>0.67041171795241927</v>
      </c>
      <c r="V10" s="22"/>
      <c r="W10" s="38">
        <f t="shared" si="6"/>
        <v>5.6120350879655208</v>
      </c>
    </row>
    <row r="11" spans="1:23">
      <c r="A11" s="1" t="s">
        <v>26</v>
      </c>
      <c r="B11" s="2" t="s">
        <v>27</v>
      </c>
      <c r="C11" s="20">
        <v>5324061760</v>
      </c>
      <c r="D11" s="21">
        <v>2620.4899999999998</v>
      </c>
      <c r="E11" s="22"/>
      <c r="F11" s="22"/>
      <c r="G11" s="31">
        <v>0.34540000000000004</v>
      </c>
      <c r="H11" s="45">
        <f t="shared" si="7"/>
        <v>1</v>
      </c>
      <c r="I11" s="22"/>
      <c r="J11" s="23">
        <v>7624297</v>
      </c>
      <c r="K11" s="24">
        <f t="shared" si="0"/>
        <v>2909.4928811023897</v>
      </c>
      <c r="L11" s="26">
        <f t="shared" si="1"/>
        <v>1.4320451834878791</v>
      </c>
      <c r="M11" s="22"/>
      <c r="N11" s="24">
        <v>0</v>
      </c>
      <c r="O11" s="26">
        <v>0.57999999999999996</v>
      </c>
      <c r="P11" s="25">
        <f t="shared" si="2"/>
        <v>1.4320451834878791</v>
      </c>
      <c r="Q11" s="22"/>
      <c r="R11" s="24">
        <v>6820000</v>
      </c>
      <c r="S11" s="24">
        <f t="shared" si="3"/>
        <v>2602.5666955416737</v>
      </c>
      <c r="T11" s="26">
        <f t="shared" si="4"/>
        <v>1.2809768758204638</v>
      </c>
      <c r="U11" s="27">
        <f t="shared" si="5"/>
        <v>0.89450870027754692</v>
      </c>
      <c r="V11" s="22"/>
      <c r="W11" s="38">
        <f t="shared" si="6"/>
        <v>1.2809768758204638</v>
      </c>
    </row>
    <row r="12" spans="1:23">
      <c r="A12" s="1" t="s">
        <v>28</v>
      </c>
      <c r="B12" s="2" t="s">
        <v>29</v>
      </c>
      <c r="C12" s="20">
        <v>4002706151</v>
      </c>
      <c r="D12" s="21">
        <v>5299.5599999999995</v>
      </c>
      <c r="E12" s="22"/>
      <c r="F12" s="22"/>
      <c r="G12" s="31">
        <v>0.28000000000000003</v>
      </c>
      <c r="H12" s="45">
        <f t="shared" si="7"/>
        <v>0</v>
      </c>
      <c r="I12" s="22"/>
      <c r="J12" s="23">
        <v>11884490</v>
      </c>
      <c r="K12" s="24">
        <f t="shared" si="0"/>
        <v>2242.5427771362151</v>
      </c>
      <c r="L12" s="26">
        <f t="shared" si="1"/>
        <v>2.9691137824421325</v>
      </c>
      <c r="M12" s="22"/>
      <c r="N12" s="24">
        <v>872329</v>
      </c>
      <c r="O12" s="26">
        <v>1.4850000000000001</v>
      </c>
      <c r="P12" s="25">
        <f t="shared" si="2"/>
        <v>2.7511789735673755</v>
      </c>
      <c r="Q12" s="22"/>
      <c r="R12" s="24">
        <v>11012161</v>
      </c>
      <c r="S12" s="24">
        <f t="shared" si="3"/>
        <v>2242.5427771362151</v>
      </c>
      <c r="T12" s="26">
        <f t="shared" si="4"/>
        <v>2.7511789735673755</v>
      </c>
      <c r="U12" s="27">
        <f t="shared" si="5"/>
        <v>1</v>
      </c>
      <c r="V12" s="22"/>
      <c r="W12" s="38">
        <f t="shared" si="6"/>
        <v>2.9691137824421325</v>
      </c>
    </row>
    <row r="13" spans="1:23">
      <c r="A13" s="1" t="s">
        <v>30</v>
      </c>
      <c r="B13" s="2" t="s">
        <v>31</v>
      </c>
      <c r="C13" s="20">
        <v>349534641</v>
      </c>
      <c r="D13" s="21">
        <v>616.92999999999995</v>
      </c>
      <c r="E13" s="22"/>
      <c r="F13" s="22"/>
      <c r="G13" s="31">
        <v>0.28000000000000003</v>
      </c>
      <c r="H13" s="45">
        <f t="shared" si="7"/>
        <v>0</v>
      </c>
      <c r="I13" s="22"/>
      <c r="J13" s="23">
        <v>1694347</v>
      </c>
      <c r="K13" s="24">
        <f t="shared" si="0"/>
        <v>2746.4169354707992</v>
      </c>
      <c r="L13" s="26">
        <f t="shared" si="1"/>
        <v>4.847436566380269</v>
      </c>
      <c r="M13" s="22"/>
      <c r="N13" s="24">
        <v>404365</v>
      </c>
      <c r="O13" s="26">
        <v>2.4239999999999999</v>
      </c>
      <c r="P13" s="25">
        <f t="shared" si="2"/>
        <v>3.6905698282420025</v>
      </c>
      <c r="Q13" s="22"/>
      <c r="R13" s="24">
        <v>1210000</v>
      </c>
      <c r="S13" s="24">
        <f t="shared" si="3"/>
        <v>2616.7717569254214</v>
      </c>
      <c r="T13" s="26">
        <f t="shared" si="4"/>
        <v>3.4617455841808824</v>
      </c>
      <c r="U13" s="27">
        <f t="shared" si="5"/>
        <v>0.95279479351042029</v>
      </c>
      <c r="V13" s="22"/>
      <c r="W13" s="38">
        <f t="shared" si="6"/>
        <v>4.6186123223191489</v>
      </c>
    </row>
    <row r="14" spans="1:23">
      <c r="A14" s="1" t="s">
        <v>32</v>
      </c>
      <c r="B14" s="2" t="s">
        <v>33</v>
      </c>
      <c r="C14" s="20">
        <v>10451688904</v>
      </c>
      <c r="D14" s="21">
        <v>13503.480000000001</v>
      </c>
      <c r="E14" s="22"/>
      <c r="F14" s="22"/>
      <c r="G14" s="31">
        <v>0.28899999999999998</v>
      </c>
      <c r="H14" s="45">
        <f t="shared" si="7"/>
        <v>1</v>
      </c>
      <c r="I14" s="22"/>
      <c r="J14" s="23">
        <v>33409071</v>
      </c>
      <c r="K14" s="24">
        <f t="shared" si="0"/>
        <v>2474.10822987852</v>
      </c>
      <c r="L14" s="26">
        <f t="shared" si="1"/>
        <v>3.1965236725725643</v>
      </c>
      <c r="M14" s="22"/>
      <c r="N14" s="24">
        <v>2937852</v>
      </c>
      <c r="O14" s="26">
        <v>1.548</v>
      </c>
      <c r="P14" s="25">
        <f t="shared" si="2"/>
        <v>2.915434938781833</v>
      </c>
      <c r="Q14" s="22"/>
      <c r="R14" s="24">
        <v>29400000</v>
      </c>
      <c r="S14" s="24">
        <f t="shared" si="3"/>
        <v>2394.7791236036928</v>
      </c>
      <c r="T14" s="26">
        <f t="shared" si="4"/>
        <v>2.8129425081479633</v>
      </c>
      <c r="U14" s="27">
        <f t="shared" si="5"/>
        <v>0.96793628293345835</v>
      </c>
      <c r="V14" s="22"/>
      <c r="W14" s="38">
        <f t="shared" si="6"/>
        <v>3.0940312419386955</v>
      </c>
    </row>
    <row r="15" spans="1:23">
      <c r="A15" s="1" t="s">
        <v>34</v>
      </c>
      <c r="B15" s="2" t="s">
        <v>35</v>
      </c>
      <c r="C15" s="20">
        <v>7201806725</v>
      </c>
      <c r="D15" s="21">
        <v>3834.16</v>
      </c>
      <c r="E15" s="22"/>
      <c r="F15" s="22"/>
      <c r="G15" s="31">
        <v>0.2898</v>
      </c>
      <c r="H15" s="45">
        <f t="shared" si="7"/>
        <v>1</v>
      </c>
      <c r="I15" s="22"/>
      <c r="J15" s="23">
        <v>8997172</v>
      </c>
      <c r="K15" s="24">
        <f t="shared" si="0"/>
        <v>2346.5823022513405</v>
      </c>
      <c r="L15" s="26">
        <f t="shared" si="1"/>
        <v>1.2492937319141955</v>
      </c>
      <c r="M15" s="22"/>
      <c r="N15" s="24">
        <v>0</v>
      </c>
      <c r="O15" s="26">
        <v>0.60399999999999998</v>
      </c>
      <c r="P15" s="25">
        <f t="shared" si="2"/>
        <v>1.2492937319141955</v>
      </c>
      <c r="Q15" s="22"/>
      <c r="R15" s="24">
        <v>8925000</v>
      </c>
      <c r="S15" s="24">
        <f t="shared" si="3"/>
        <v>2327.758883301688</v>
      </c>
      <c r="T15" s="26">
        <f t="shared" si="4"/>
        <v>1.2392723577290947</v>
      </c>
      <c r="U15" s="27">
        <f t="shared" si="5"/>
        <v>0.99197836831395469</v>
      </c>
      <c r="V15" s="22"/>
      <c r="W15" s="38">
        <f t="shared" si="6"/>
        <v>1.2392723577290947</v>
      </c>
    </row>
    <row r="16" spans="1:23">
      <c r="A16" s="1" t="s">
        <v>36</v>
      </c>
      <c r="B16" s="2" t="s">
        <v>37</v>
      </c>
      <c r="C16" s="20">
        <v>6744236259</v>
      </c>
      <c r="D16" s="21">
        <v>12906.02</v>
      </c>
      <c r="E16" s="22"/>
      <c r="F16" s="22"/>
      <c r="G16" s="31">
        <v>0.28000000000000003</v>
      </c>
      <c r="H16" s="45">
        <f t="shared" si="7"/>
        <v>0</v>
      </c>
      <c r="I16" s="22"/>
      <c r="J16" s="23">
        <v>29725492</v>
      </c>
      <c r="K16" s="24">
        <f t="shared" si="0"/>
        <v>2303.2268662221195</v>
      </c>
      <c r="L16" s="26">
        <f t="shared" si="1"/>
        <v>4.4075401362655606</v>
      </c>
      <c r="M16" s="22"/>
      <c r="N16" s="24">
        <v>6318690</v>
      </c>
      <c r="O16" s="26">
        <v>2.2040000000000002</v>
      </c>
      <c r="P16" s="25">
        <f t="shared" si="2"/>
        <v>3.4706379048871927</v>
      </c>
      <c r="Q16" s="22"/>
      <c r="R16" s="24">
        <v>20500000</v>
      </c>
      <c r="S16" s="24">
        <f t="shared" si="3"/>
        <v>2077.9984844281971</v>
      </c>
      <c r="T16" s="26">
        <f t="shared" si="4"/>
        <v>3.0396325414376322</v>
      </c>
      <c r="U16" s="27">
        <f t="shared" si="5"/>
        <v>0.90221181200297706</v>
      </c>
      <c r="V16" s="22"/>
      <c r="W16" s="38">
        <f t="shared" si="6"/>
        <v>3.9765347728160005</v>
      </c>
    </row>
    <row r="17" spans="1:23">
      <c r="A17" s="1" t="s">
        <v>38</v>
      </c>
      <c r="B17" s="2" t="s">
        <v>39</v>
      </c>
      <c r="C17" s="20">
        <v>47032856494</v>
      </c>
      <c r="D17" s="21">
        <v>16933.77</v>
      </c>
      <c r="E17" s="22"/>
      <c r="F17" s="22"/>
      <c r="G17" s="31">
        <v>0.34660000000000002</v>
      </c>
      <c r="H17" s="45">
        <f t="shared" si="7"/>
        <v>1</v>
      </c>
      <c r="I17" s="22"/>
      <c r="J17" s="23">
        <v>46647620</v>
      </c>
      <c r="K17" s="24">
        <f t="shared" si="0"/>
        <v>2754.7096718568869</v>
      </c>
      <c r="L17" s="26">
        <f t="shared" si="1"/>
        <v>0.99180920482579782</v>
      </c>
      <c r="M17" s="22"/>
      <c r="N17" s="24">
        <v>0</v>
      </c>
      <c r="O17" s="26">
        <v>0.40100000000000002</v>
      </c>
      <c r="P17" s="25">
        <f t="shared" si="2"/>
        <v>0.99180920482579782</v>
      </c>
      <c r="Q17" s="22"/>
      <c r="R17" s="24">
        <v>43900000</v>
      </c>
      <c r="S17" s="24">
        <f t="shared" si="3"/>
        <v>2592.452832417117</v>
      </c>
      <c r="T17" s="26">
        <f t="shared" si="4"/>
        <v>0.93339004416200699</v>
      </c>
      <c r="U17" s="27">
        <f t="shared" si="5"/>
        <v>0.94109838829933878</v>
      </c>
      <c r="V17" s="22"/>
      <c r="W17" s="38">
        <f t="shared" si="6"/>
        <v>0.93339004416200699</v>
      </c>
    </row>
    <row r="18" spans="1:23">
      <c r="A18" s="1" t="s">
        <v>40</v>
      </c>
      <c r="B18" s="2" t="s">
        <v>41</v>
      </c>
      <c r="C18" s="20">
        <v>13391568266</v>
      </c>
      <c r="D18" s="21">
        <v>10273.82</v>
      </c>
      <c r="E18" s="22"/>
      <c r="F18" s="22"/>
      <c r="G18" s="31">
        <v>0.30349999999999999</v>
      </c>
      <c r="H18" s="45">
        <f t="shared" si="7"/>
        <v>1</v>
      </c>
      <c r="I18" s="22"/>
      <c r="J18" s="23">
        <v>26738169</v>
      </c>
      <c r="K18" s="24">
        <f t="shared" si="0"/>
        <v>2602.5537725987024</v>
      </c>
      <c r="L18" s="26">
        <f t="shared" si="1"/>
        <v>1.9966421011261117</v>
      </c>
      <c r="M18" s="22"/>
      <c r="N18" s="24">
        <v>0</v>
      </c>
      <c r="O18" s="26">
        <v>0.92100000000000004</v>
      </c>
      <c r="P18" s="25">
        <f t="shared" si="2"/>
        <v>1.9966421011261117</v>
      </c>
      <c r="Q18" s="22"/>
      <c r="R18" s="24">
        <v>25400000</v>
      </c>
      <c r="S18" s="24">
        <f t="shared" si="3"/>
        <v>2472.3033886129988</v>
      </c>
      <c r="T18" s="26">
        <f t="shared" si="4"/>
        <v>1.8967158659444197</v>
      </c>
      <c r="U18" s="27">
        <f t="shared" si="5"/>
        <v>0.9499528557845528</v>
      </c>
      <c r="V18" s="22"/>
      <c r="W18" s="38">
        <f t="shared" si="6"/>
        <v>1.8967158659444197</v>
      </c>
    </row>
    <row r="19" spans="1:23">
      <c r="A19" s="1" t="s">
        <v>42</v>
      </c>
      <c r="B19" s="2" t="s">
        <v>43</v>
      </c>
      <c r="C19" s="20">
        <v>16947238</v>
      </c>
      <c r="D19" s="21">
        <v>6.78</v>
      </c>
      <c r="E19" s="22"/>
      <c r="F19" s="22"/>
      <c r="G19" s="31">
        <v>0.28000000000000003</v>
      </c>
      <c r="H19" s="45">
        <f t="shared" si="7"/>
        <v>0</v>
      </c>
      <c r="I19" s="22"/>
      <c r="J19" s="23">
        <v>114400</v>
      </c>
      <c r="K19" s="24">
        <f t="shared" si="0"/>
        <v>16873.156342182891</v>
      </c>
      <c r="L19" s="26">
        <f t="shared" si="1"/>
        <v>6.7503625074481164</v>
      </c>
      <c r="M19" s="22"/>
      <c r="N19" s="24">
        <v>35727</v>
      </c>
      <c r="O19" s="26">
        <v>3.375</v>
      </c>
      <c r="P19" s="25">
        <f t="shared" si="2"/>
        <v>4.6422313771719024</v>
      </c>
      <c r="Q19" s="22"/>
      <c r="R19" s="24">
        <v>25000</v>
      </c>
      <c r="S19" s="24">
        <f t="shared" si="3"/>
        <v>8956.7846607669617</v>
      </c>
      <c r="T19" s="26">
        <f t="shared" si="4"/>
        <v>1.475166631872403</v>
      </c>
      <c r="U19" s="27">
        <f t="shared" si="5"/>
        <v>0.53083041958041954</v>
      </c>
      <c r="V19" s="22"/>
      <c r="W19" s="38">
        <f t="shared" si="6"/>
        <v>3.5832977621486166</v>
      </c>
    </row>
    <row r="20" spans="1:23">
      <c r="A20" s="1" t="s">
        <v>44</v>
      </c>
      <c r="B20" s="2" t="s">
        <v>45</v>
      </c>
      <c r="C20" s="20">
        <v>10406746643</v>
      </c>
      <c r="D20" s="21">
        <v>16946.330000000002</v>
      </c>
      <c r="E20" s="22"/>
      <c r="F20" s="22"/>
      <c r="G20" s="31">
        <v>0.28889999999999999</v>
      </c>
      <c r="H20" s="45">
        <f t="shared" si="7"/>
        <v>1</v>
      </c>
      <c r="I20" s="22"/>
      <c r="J20" s="23">
        <v>41969263</v>
      </c>
      <c r="K20" s="24">
        <f t="shared" si="0"/>
        <v>2476.5989450223142</v>
      </c>
      <c r="L20" s="26">
        <f t="shared" si="1"/>
        <v>4.032889858833089</v>
      </c>
      <c r="M20" s="22"/>
      <c r="N20" s="24">
        <v>7150625</v>
      </c>
      <c r="O20" s="26">
        <v>1.954</v>
      </c>
      <c r="P20" s="25">
        <f t="shared" si="2"/>
        <v>3.3457755045300761</v>
      </c>
      <c r="Q20" s="22"/>
      <c r="R20" s="24">
        <v>29920000</v>
      </c>
      <c r="S20" s="24">
        <f t="shared" si="3"/>
        <v>2187.5311645648349</v>
      </c>
      <c r="T20" s="26">
        <f t="shared" si="4"/>
        <v>2.8750579817493112</v>
      </c>
      <c r="U20" s="27">
        <f t="shared" si="5"/>
        <v>0.8832803425687985</v>
      </c>
      <c r="V20" s="22"/>
      <c r="W20" s="38">
        <f t="shared" si="6"/>
        <v>3.562172336052325</v>
      </c>
    </row>
    <row r="21" spans="1:23">
      <c r="A21" s="1" t="s">
        <v>46</v>
      </c>
      <c r="B21" s="2" t="s">
        <v>47</v>
      </c>
      <c r="C21" s="20">
        <v>392001678</v>
      </c>
      <c r="D21" s="21">
        <v>84.89</v>
      </c>
      <c r="E21" s="22"/>
      <c r="F21" s="22"/>
      <c r="G21" s="31">
        <v>0.28000000000000003</v>
      </c>
      <c r="H21" s="45">
        <f t="shared" si="7"/>
        <v>0</v>
      </c>
      <c r="I21" s="22"/>
      <c r="J21" s="23">
        <v>511085</v>
      </c>
      <c r="K21" s="24">
        <f t="shared" si="0"/>
        <v>6020.5560136647427</v>
      </c>
      <c r="L21" s="26">
        <f t="shared" si="1"/>
        <v>1.3037826843179992</v>
      </c>
      <c r="M21" s="22"/>
      <c r="N21" s="24">
        <v>0</v>
      </c>
      <c r="O21" s="26">
        <v>0.65200000000000002</v>
      </c>
      <c r="P21" s="25">
        <f t="shared" si="2"/>
        <v>1.3037826843179992</v>
      </c>
      <c r="Q21" s="22"/>
      <c r="R21" s="24">
        <v>65000</v>
      </c>
      <c r="S21" s="24">
        <f t="shared" si="3"/>
        <v>765.69678407350693</v>
      </c>
      <c r="T21" s="26">
        <f t="shared" si="4"/>
        <v>0.16581561673825285</v>
      </c>
      <c r="U21" s="27">
        <f t="shared" si="5"/>
        <v>0.12718041030356986</v>
      </c>
      <c r="V21" s="22"/>
      <c r="W21" s="38">
        <f t="shared" si="6"/>
        <v>0.16581561673825285</v>
      </c>
    </row>
    <row r="22" spans="1:23">
      <c r="A22" s="1" t="s">
        <v>48</v>
      </c>
      <c r="B22" s="2" t="s">
        <v>49</v>
      </c>
      <c r="C22" s="20">
        <v>4759666758</v>
      </c>
      <c r="D22" s="21">
        <v>2080.89</v>
      </c>
      <c r="E22" s="22"/>
      <c r="F22" s="22"/>
      <c r="G22" s="31">
        <v>0.3251</v>
      </c>
      <c r="H22" s="45">
        <f t="shared" si="7"/>
        <v>1</v>
      </c>
      <c r="I22" s="22"/>
      <c r="J22" s="23">
        <v>5878371</v>
      </c>
      <c r="K22" s="24">
        <f t="shared" si="0"/>
        <v>2824.9311592635845</v>
      </c>
      <c r="L22" s="26">
        <f t="shared" si="1"/>
        <v>1.2350383543385035</v>
      </c>
      <c r="M22" s="22"/>
      <c r="N22" s="24">
        <v>0</v>
      </c>
      <c r="O22" s="26">
        <v>0.53200000000000003</v>
      </c>
      <c r="P22" s="25">
        <f t="shared" si="2"/>
        <v>1.2350383543385035</v>
      </c>
      <c r="Q22" s="22"/>
      <c r="R22" s="24">
        <v>5130000</v>
      </c>
      <c r="S22" s="24">
        <f t="shared" si="3"/>
        <v>2465.2912936291686</v>
      </c>
      <c r="T22" s="26">
        <f t="shared" si="4"/>
        <v>1.0778065484054209</v>
      </c>
      <c r="U22" s="27">
        <f t="shared" si="5"/>
        <v>0.87269075054976963</v>
      </c>
      <c r="V22" s="22"/>
      <c r="W22" s="38">
        <f t="shared" si="6"/>
        <v>1.0778065484054209</v>
      </c>
    </row>
    <row r="23" spans="1:23">
      <c r="A23" s="1" t="s">
        <v>50</v>
      </c>
      <c r="B23" s="2" t="s">
        <v>51</v>
      </c>
      <c r="C23" s="20">
        <v>118363081</v>
      </c>
      <c r="D23" s="21">
        <v>101.00999999999999</v>
      </c>
      <c r="E23" s="22"/>
      <c r="F23" s="22"/>
      <c r="G23" s="31">
        <v>0.29320000000000002</v>
      </c>
      <c r="H23" s="45">
        <f t="shared" si="7"/>
        <v>1</v>
      </c>
      <c r="I23" s="22"/>
      <c r="J23" s="23">
        <v>364304</v>
      </c>
      <c r="K23" s="24">
        <f t="shared" si="0"/>
        <v>3606.6132066132068</v>
      </c>
      <c r="L23" s="26">
        <f t="shared" si="1"/>
        <v>3.077851614896709</v>
      </c>
      <c r="M23" s="22"/>
      <c r="N23" s="24">
        <v>24022</v>
      </c>
      <c r="O23" s="26">
        <v>1.47</v>
      </c>
      <c r="P23" s="25">
        <f t="shared" si="2"/>
        <v>2.8748998177903125</v>
      </c>
      <c r="Q23" s="22"/>
      <c r="R23" s="24">
        <v>247271</v>
      </c>
      <c r="S23" s="24">
        <f t="shared" si="3"/>
        <v>2685.8033858033859</v>
      </c>
      <c r="T23" s="26">
        <f t="shared" si="4"/>
        <v>2.0890889110938233</v>
      </c>
      <c r="U23" s="27">
        <f t="shared" si="5"/>
        <v>0.7446885019104923</v>
      </c>
      <c r="V23" s="22"/>
      <c r="W23" s="38">
        <f t="shared" si="6"/>
        <v>2.2920407082002199</v>
      </c>
    </row>
    <row r="24" spans="1:23">
      <c r="A24" s="1" t="s">
        <v>52</v>
      </c>
      <c r="B24" s="2" t="s">
        <v>53</v>
      </c>
      <c r="C24" s="20">
        <v>4276014316</v>
      </c>
      <c r="D24" s="21">
        <v>4634.41</v>
      </c>
      <c r="E24" s="22"/>
      <c r="F24" s="22"/>
      <c r="G24" s="31">
        <v>0.28000000000000003</v>
      </c>
      <c r="H24" s="45">
        <f t="shared" si="7"/>
        <v>0</v>
      </c>
      <c r="I24" s="22"/>
      <c r="J24" s="23">
        <v>13022217</v>
      </c>
      <c r="K24" s="24">
        <f t="shared" si="0"/>
        <v>2809.8974842536591</v>
      </c>
      <c r="L24" s="26">
        <f t="shared" si="1"/>
        <v>3.0454100565738145</v>
      </c>
      <c r="M24" s="22"/>
      <c r="N24" s="24">
        <v>1094448</v>
      </c>
      <c r="O24" s="26">
        <v>1.5229999999999999</v>
      </c>
      <c r="P24" s="25">
        <f t="shared" si="2"/>
        <v>2.7894595570853555</v>
      </c>
      <c r="Q24" s="22"/>
      <c r="R24" s="24">
        <v>10561000</v>
      </c>
      <c r="S24" s="24">
        <f t="shared" si="3"/>
        <v>2514.9799003540907</v>
      </c>
      <c r="T24" s="26">
        <f t="shared" si="4"/>
        <v>2.4698233493940434</v>
      </c>
      <c r="U24" s="27">
        <f t="shared" si="5"/>
        <v>0.89504329408732786</v>
      </c>
      <c r="V24" s="22"/>
      <c r="W24" s="38">
        <f t="shared" si="6"/>
        <v>2.7257738488825023</v>
      </c>
    </row>
    <row r="25" spans="1:23">
      <c r="A25" s="1" t="s">
        <v>54</v>
      </c>
      <c r="B25" s="2" t="s">
        <v>55</v>
      </c>
      <c r="C25" s="20">
        <v>362568783</v>
      </c>
      <c r="D25" s="21">
        <v>882.56999999999994</v>
      </c>
      <c r="E25" s="22"/>
      <c r="F25" s="22"/>
      <c r="G25" s="31">
        <v>0.28000000000000003</v>
      </c>
      <c r="H25" s="45">
        <f t="shared" si="7"/>
        <v>0</v>
      </c>
      <c r="I25" s="22"/>
      <c r="J25" s="23">
        <v>2743945</v>
      </c>
      <c r="K25" s="24">
        <f t="shared" si="0"/>
        <v>3109.0395096139687</v>
      </c>
      <c r="L25" s="26">
        <f t="shared" si="1"/>
        <v>7.5680674361863085</v>
      </c>
      <c r="M25" s="22"/>
      <c r="N25" s="24">
        <v>912594</v>
      </c>
      <c r="O25" s="26">
        <v>3.7839999999999998</v>
      </c>
      <c r="P25" s="25">
        <f t="shared" si="2"/>
        <v>5.0510443421159072</v>
      </c>
      <c r="Q25" s="22"/>
      <c r="R25" s="24">
        <v>975494</v>
      </c>
      <c r="S25" s="24">
        <f t="shared" si="3"/>
        <v>2139.306797194557</v>
      </c>
      <c r="T25" s="26">
        <f t="shared" si="4"/>
        <v>2.6905074174573933</v>
      </c>
      <c r="U25" s="27">
        <f t="shared" si="5"/>
        <v>0.68809250914285813</v>
      </c>
      <c r="V25" s="22"/>
      <c r="W25" s="38">
        <f t="shared" si="6"/>
        <v>5.2075305115277954</v>
      </c>
    </row>
    <row r="26" spans="1:23">
      <c r="A26" s="1" t="s">
        <v>56</v>
      </c>
      <c r="B26" s="2" t="s">
        <v>57</v>
      </c>
      <c r="C26" s="20">
        <v>117618622</v>
      </c>
      <c r="D26" s="21">
        <v>719.63</v>
      </c>
      <c r="E26" s="22"/>
      <c r="F26" s="22"/>
      <c r="G26" s="31">
        <v>0.28010000000000002</v>
      </c>
      <c r="H26" s="45">
        <f t="shared" si="7"/>
        <v>1</v>
      </c>
      <c r="I26" s="22"/>
      <c r="J26" s="23">
        <v>2154105</v>
      </c>
      <c r="K26" s="24">
        <f t="shared" si="0"/>
        <v>2993.3507496908132</v>
      </c>
      <c r="L26" s="26">
        <f t="shared" si="1"/>
        <v>18.314319309063151</v>
      </c>
      <c r="M26" s="22"/>
      <c r="N26" s="24">
        <v>927647</v>
      </c>
      <c r="O26" s="26">
        <v>9.1539999999999999</v>
      </c>
      <c r="P26" s="25">
        <f t="shared" si="2"/>
        <v>10.427413441385157</v>
      </c>
      <c r="Q26" s="22"/>
      <c r="R26" s="24">
        <v>180000</v>
      </c>
      <c r="S26" s="24">
        <f t="shared" si="3"/>
        <v>1539.1895835359837</v>
      </c>
      <c r="T26" s="26">
        <f t="shared" si="4"/>
        <v>1.5303699103021289</v>
      </c>
      <c r="U26" s="27">
        <f t="shared" si="5"/>
        <v>0.51420288240359691</v>
      </c>
      <c r="V26" s="22"/>
      <c r="W26" s="38">
        <f t="shared" si="6"/>
        <v>9.4172757779801231</v>
      </c>
    </row>
    <row r="27" spans="1:23">
      <c r="A27" s="1" t="s">
        <v>58</v>
      </c>
      <c r="B27" s="2" t="s">
        <v>59</v>
      </c>
      <c r="C27" s="20">
        <v>279321606</v>
      </c>
      <c r="D27" s="21">
        <v>60.989999999999995</v>
      </c>
      <c r="E27" s="22"/>
      <c r="F27" s="22"/>
      <c r="G27" s="31">
        <v>0.315</v>
      </c>
      <c r="H27" s="45">
        <f t="shared" si="7"/>
        <v>1</v>
      </c>
      <c r="I27" s="22"/>
      <c r="J27" s="23">
        <v>311938</v>
      </c>
      <c r="K27" s="24">
        <f t="shared" si="0"/>
        <v>5114.576160026234</v>
      </c>
      <c r="L27" s="26">
        <f t="shared" si="1"/>
        <v>1.116770036042253</v>
      </c>
      <c r="M27" s="22"/>
      <c r="N27" s="24">
        <v>0</v>
      </c>
      <c r="O27" s="26">
        <v>0.496</v>
      </c>
      <c r="P27" s="25">
        <f t="shared" si="2"/>
        <v>1.116770036042253</v>
      </c>
      <c r="Q27" s="22"/>
      <c r="R27" s="24">
        <v>278885</v>
      </c>
      <c r="S27" s="24">
        <f t="shared" si="3"/>
        <v>4572.634858173471</v>
      </c>
      <c r="T27" s="26">
        <f t="shared" si="4"/>
        <v>0.99843690573653643</v>
      </c>
      <c r="U27" s="27">
        <f t="shared" si="5"/>
        <v>0.89403984125050495</v>
      </c>
      <c r="V27" s="22"/>
      <c r="W27" s="38">
        <f t="shared" si="6"/>
        <v>0.99843690573653643</v>
      </c>
    </row>
    <row r="28" spans="1:23" ht="31.2">
      <c r="A28" s="1" t="s">
        <v>60</v>
      </c>
      <c r="B28" s="2" t="s">
        <v>61</v>
      </c>
      <c r="C28" s="20">
        <v>3283115101</v>
      </c>
      <c r="D28" s="21">
        <v>3722.89</v>
      </c>
      <c r="E28" s="22"/>
      <c r="F28" s="22"/>
      <c r="G28" s="31">
        <v>0.28000000000000003</v>
      </c>
      <c r="H28" s="45">
        <f t="shared" si="7"/>
        <v>0</v>
      </c>
      <c r="I28" s="22"/>
      <c r="J28" s="23">
        <v>9425300</v>
      </c>
      <c r="K28" s="24">
        <f t="shared" si="0"/>
        <v>2531.7159518546077</v>
      </c>
      <c r="L28" s="26">
        <f t="shared" si="1"/>
        <v>2.8708405614926988</v>
      </c>
      <c r="M28" s="22"/>
      <c r="N28" s="24">
        <v>551725</v>
      </c>
      <c r="O28" s="26">
        <v>1.4350000000000001</v>
      </c>
      <c r="P28" s="25">
        <f t="shared" si="2"/>
        <v>2.7027913207481542</v>
      </c>
      <c r="Q28" s="22"/>
      <c r="R28" s="24">
        <v>7000000</v>
      </c>
      <c r="S28" s="24">
        <f t="shared" si="3"/>
        <v>2028.45773041911</v>
      </c>
      <c r="T28" s="26">
        <f t="shared" si="4"/>
        <v>2.1321214105067101</v>
      </c>
      <c r="U28" s="27">
        <f t="shared" si="5"/>
        <v>0.801218528853193</v>
      </c>
      <c r="V28" s="22"/>
      <c r="W28" s="38">
        <f t="shared" si="6"/>
        <v>2.3001706512512552</v>
      </c>
    </row>
    <row r="29" spans="1:23">
      <c r="A29" s="1" t="s">
        <v>62</v>
      </c>
      <c r="B29" s="2" t="s">
        <v>63</v>
      </c>
      <c r="C29" s="20">
        <v>4089029058</v>
      </c>
      <c r="D29" s="21">
        <v>5619.54</v>
      </c>
      <c r="E29" s="22"/>
      <c r="F29" s="22"/>
      <c r="G29" s="31">
        <v>0.28000000000000003</v>
      </c>
      <c r="H29" s="45">
        <f t="shared" si="7"/>
        <v>0</v>
      </c>
      <c r="I29" s="22"/>
      <c r="J29" s="23">
        <v>12513273</v>
      </c>
      <c r="K29" s="24">
        <f t="shared" si="0"/>
        <v>2226.7432921555856</v>
      </c>
      <c r="L29" s="26">
        <f t="shared" si="1"/>
        <v>3.0602064261486106</v>
      </c>
      <c r="M29" s="22"/>
      <c r="N29" s="24">
        <v>1075487</v>
      </c>
      <c r="O29" s="26">
        <v>1.53</v>
      </c>
      <c r="P29" s="25">
        <f t="shared" si="2"/>
        <v>2.7971887305673437</v>
      </c>
      <c r="Q29" s="22"/>
      <c r="R29" s="24">
        <v>10400000</v>
      </c>
      <c r="S29" s="24">
        <f t="shared" si="3"/>
        <v>2042.0687458404068</v>
      </c>
      <c r="T29" s="26">
        <f t="shared" si="4"/>
        <v>2.5433910721795607</v>
      </c>
      <c r="U29" s="27">
        <f t="shared" si="5"/>
        <v>0.91706518350554644</v>
      </c>
      <c r="V29" s="22"/>
      <c r="W29" s="38">
        <f t="shared" si="6"/>
        <v>2.806408767760828</v>
      </c>
    </row>
    <row r="30" spans="1:23">
      <c r="A30" s="1" t="s">
        <v>64</v>
      </c>
      <c r="B30" s="2" t="s">
        <v>65</v>
      </c>
      <c r="C30" s="20">
        <v>154512107</v>
      </c>
      <c r="D30" s="21">
        <v>436.19</v>
      </c>
      <c r="E30" s="22"/>
      <c r="F30" s="22"/>
      <c r="G30" s="31">
        <v>0.28000000000000003</v>
      </c>
      <c r="H30" s="45">
        <f t="shared" si="7"/>
        <v>0</v>
      </c>
      <c r="I30" s="22"/>
      <c r="J30" s="23">
        <v>1600977</v>
      </c>
      <c r="K30" s="24">
        <f t="shared" si="0"/>
        <v>3670.3661248538483</v>
      </c>
      <c r="L30" s="26">
        <f t="shared" si="1"/>
        <v>10.361498727086804</v>
      </c>
      <c r="M30" s="22"/>
      <c r="N30" s="24">
        <v>604731</v>
      </c>
      <c r="O30" s="26">
        <v>5.181</v>
      </c>
      <c r="P30" s="25">
        <f t="shared" si="2"/>
        <v>6.4476889179952739</v>
      </c>
      <c r="Q30" s="22"/>
      <c r="R30" s="24">
        <v>350000</v>
      </c>
      <c r="S30" s="24">
        <f t="shared" si="3"/>
        <v>2188.7961668080425</v>
      </c>
      <c r="T30" s="26">
        <f t="shared" si="4"/>
        <v>2.2651946620597183</v>
      </c>
      <c r="U30" s="27">
        <f t="shared" si="5"/>
        <v>0.59634273321852849</v>
      </c>
      <c r="V30" s="22"/>
      <c r="W30" s="38">
        <f t="shared" si="6"/>
        <v>6.1790044711512477</v>
      </c>
    </row>
    <row r="31" spans="1:23">
      <c r="A31" s="1" t="s">
        <v>66</v>
      </c>
      <c r="B31" s="2" t="s">
        <v>67</v>
      </c>
      <c r="C31" s="20">
        <v>117158551</v>
      </c>
      <c r="D31" s="21">
        <v>228.78000000000003</v>
      </c>
      <c r="E31" s="22"/>
      <c r="F31" s="22"/>
      <c r="G31" s="31">
        <v>0.37520000000000003</v>
      </c>
      <c r="H31" s="45">
        <f t="shared" si="7"/>
        <v>1</v>
      </c>
      <c r="I31" s="22"/>
      <c r="J31" s="23">
        <v>663104</v>
      </c>
      <c r="K31" s="24">
        <f t="shared" si="0"/>
        <v>2898.4351779001659</v>
      </c>
      <c r="L31" s="26">
        <f t="shared" si="1"/>
        <v>5.6598856365166208</v>
      </c>
      <c r="M31" s="22"/>
      <c r="N31" s="24">
        <v>98994</v>
      </c>
      <c r="O31" s="26">
        <v>2.1120000000000001</v>
      </c>
      <c r="P31" s="25">
        <f t="shared" si="2"/>
        <v>4.814928105418443</v>
      </c>
      <c r="Q31" s="22"/>
      <c r="R31" s="24">
        <v>492000</v>
      </c>
      <c r="S31" s="24">
        <f t="shared" si="3"/>
        <v>2583.2415420928401</v>
      </c>
      <c r="T31" s="26">
        <f t="shared" si="4"/>
        <v>4.1994373931784121</v>
      </c>
      <c r="U31" s="27">
        <f t="shared" si="5"/>
        <v>0.89125386063121326</v>
      </c>
      <c r="V31" s="22"/>
      <c r="W31" s="38">
        <f t="shared" si="6"/>
        <v>5.04439492427659</v>
      </c>
    </row>
    <row r="32" spans="1:23">
      <c r="A32" s="1" t="s">
        <v>68</v>
      </c>
      <c r="B32" s="2" t="s">
        <v>69</v>
      </c>
      <c r="C32" s="20">
        <v>2666825472</v>
      </c>
      <c r="D32" s="21">
        <v>1177.17</v>
      </c>
      <c r="E32" s="22"/>
      <c r="F32" s="22"/>
      <c r="G32" s="31">
        <v>0.28000000000000003</v>
      </c>
      <c r="H32" s="45">
        <f t="shared" si="7"/>
        <v>0</v>
      </c>
      <c r="I32" s="22"/>
      <c r="J32" s="23">
        <v>2957461</v>
      </c>
      <c r="K32" s="24">
        <f t="shared" si="0"/>
        <v>2512.348258960048</v>
      </c>
      <c r="L32" s="26">
        <f t="shared" si="1"/>
        <v>1.1089818329138863</v>
      </c>
      <c r="M32" s="22"/>
      <c r="N32" s="24">
        <v>0</v>
      </c>
      <c r="O32" s="26">
        <v>0.55400000000000005</v>
      </c>
      <c r="P32" s="25">
        <f t="shared" si="2"/>
        <v>1.1089818329138863</v>
      </c>
      <c r="Q32" s="22"/>
      <c r="R32" s="24">
        <v>2133171</v>
      </c>
      <c r="S32" s="24">
        <f t="shared" si="3"/>
        <v>1812.1180458217589</v>
      </c>
      <c r="T32" s="26">
        <f t="shared" si="4"/>
        <v>0.79989148986199576</v>
      </c>
      <c r="U32" s="27">
        <f t="shared" si="5"/>
        <v>0.72128457484308328</v>
      </c>
      <c r="V32" s="22"/>
      <c r="W32" s="38">
        <f t="shared" si="6"/>
        <v>0.79989148986199576</v>
      </c>
    </row>
    <row r="33" spans="1:23">
      <c r="A33" s="1" t="s">
        <v>70</v>
      </c>
      <c r="B33" s="2" t="s">
        <v>71</v>
      </c>
      <c r="C33" s="20">
        <v>821183497</v>
      </c>
      <c r="D33" s="21">
        <v>1399.3700000000001</v>
      </c>
      <c r="E33" s="22"/>
      <c r="F33" s="22"/>
      <c r="G33" s="31">
        <v>0.28789999999999999</v>
      </c>
      <c r="H33" s="45">
        <f t="shared" si="7"/>
        <v>1</v>
      </c>
      <c r="I33" s="22"/>
      <c r="J33" s="23">
        <v>3415494</v>
      </c>
      <c r="K33" s="24">
        <f t="shared" si="0"/>
        <v>2440.7369030349369</v>
      </c>
      <c r="L33" s="26">
        <f t="shared" si="1"/>
        <v>4.1592336091478952</v>
      </c>
      <c r="M33" s="22"/>
      <c r="N33" s="24">
        <v>620677</v>
      </c>
      <c r="O33" s="26">
        <v>2.0230000000000001</v>
      </c>
      <c r="P33" s="25">
        <f t="shared" si="2"/>
        <v>3.4034013228592683</v>
      </c>
      <c r="Q33" s="22"/>
      <c r="R33" s="24">
        <v>1699000</v>
      </c>
      <c r="S33" s="24">
        <f t="shared" si="3"/>
        <v>1657.6580889971915</v>
      </c>
      <c r="T33" s="26">
        <f t="shared" si="4"/>
        <v>2.0689651048844691</v>
      </c>
      <c r="U33" s="27">
        <f t="shared" si="5"/>
        <v>0.67916295563687124</v>
      </c>
      <c r="V33" s="22"/>
      <c r="W33" s="38">
        <f t="shared" si="6"/>
        <v>2.8247973911730959</v>
      </c>
    </row>
    <row r="34" spans="1:23">
      <c r="A34" s="1" t="s">
        <v>72</v>
      </c>
      <c r="B34" s="2" t="s">
        <v>73</v>
      </c>
      <c r="C34" s="20">
        <v>822508976</v>
      </c>
      <c r="D34" s="21">
        <v>1331.02</v>
      </c>
      <c r="E34" s="22"/>
      <c r="F34" s="22"/>
      <c r="G34" s="31">
        <v>0.28000000000000003</v>
      </c>
      <c r="H34" s="45">
        <f t="shared" si="7"/>
        <v>0</v>
      </c>
      <c r="I34" s="22"/>
      <c r="J34" s="23">
        <v>3361464</v>
      </c>
      <c r="K34" s="24">
        <f t="shared" si="0"/>
        <v>2525.4797072921519</v>
      </c>
      <c r="L34" s="26">
        <f t="shared" si="1"/>
        <v>4.0868417221990301</v>
      </c>
      <c r="M34" s="22"/>
      <c r="N34" s="24">
        <v>638398</v>
      </c>
      <c r="O34" s="26">
        <v>2.0430000000000001</v>
      </c>
      <c r="P34" s="25">
        <f t="shared" si="2"/>
        <v>3.3106824113248341</v>
      </c>
      <c r="Q34" s="22"/>
      <c r="R34" s="24">
        <v>1900000</v>
      </c>
      <c r="S34" s="24">
        <f t="shared" si="3"/>
        <v>1907.1073312196661</v>
      </c>
      <c r="T34" s="26">
        <f t="shared" si="4"/>
        <v>2.3100051858886945</v>
      </c>
      <c r="U34" s="27">
        <f t="shared" si="5"/>
        <v>0.75514656709100558</v>
      </c>
      <c r="V34" s="22"/>
      <c r="W34" s="38">
        <f t="shared" si="6"/>
        <v>3.0861644967628901</v>
      </c>
    </row>
    <row r="35" spans="1:23">
      <c r="A35" s="1" t="s">
        <v>74</v>
      </c>
      <c r="B35" s="2" t="s">
        <v>75</v>
      </c>
      <c r="C35" s="20">
        <v>80046859</v>
      </c>
      <c r="D35" s="21">
        <v>94.82</v>
      </c>
      <c r="E35" s="22"/>
      <c r="F35" s="22"/>
      <c r="G35" s="31">
        <v>0.37709999999999999</v>
      </c>
      <c r="H35" s="45">
        <f t="shared" si="7"/>
        <v>1</v>
      </c>
      <c r="I35" s="22"/>
      <c r="J35" s="23">
        <v>403457</v>
      </c>
      <c r="K35" s="24">
        <f t="shared" si="0"/>
        <v>4254.9778527736771</v>
      </c>
      <c r="L35" s="26">
        <f t="shared" si="1"/>
        <v>5.0402602305731943</v>
      </c>
      <c r="M35" s="22"/>
      <c r="N35" s="24">
        <v>48354</v>
      </c>
      <c r="O35" s="26">
        <v>1.871</v>
      </c>
      <c r="P35" s="25">
        <f t="shared" si="2"/>
        <v>4.4361890577118084</v>
      </c>
      <c r="Q35" s="22"/>
      <c r="R35" s="24">
        <v>283000</v>
      </c>
      <c r="S35" s="24">
        <f t="shared" si="3"/>
        <v>3494.558110103354</v>
      </c>
      <c r="T35" s="26">
        <f t="shared" si="4"/>
        <v>3.5354291665585529</v>
      </c>
      <c r="U35" s="27">
        <f t="shared" si="5"/>
        <v>0.82128702687027366</v>
      </c>
      <c r="V35" s="22"/>
      <c r="W35" s="38">
        <f t="shared" si="6"/>
        <v>4.1395003394199392</v>
      </c>
    </row>
    <row r="36" spans="1:23">
      <c r="A36" s="1" t="s">
        <v>76</v>
      </c>
      <c r="B36" s="2" t="s">
        <v>77</v>
      </c>
      <c r="C36" s="20">
        <v>7830666574</v>
      </c>
      <c r="D36" s="21">
        <v>11261.85</v>
      </c>
      <c r="E36" s="22"/>
      <c r="F36" s="22"/>
      <c r="G36" s="31">
        <v>0.28000000000000003</v>
      </c>
      <c r="H36" s="45">
        <f t="shared" si="7"/>
        <v>0</v>
      </c>
      <c r="I36" s="22"/>
      <c r="J36" s="23">
        <v>27254542</v>
      </c>
      <c r="K36" s="24">
        <f t="shared" si="0"/>
        <v>2420.0768079844784</v>
      </c>
      <c r="L36" s="26">
        <f t="shared" si="1"/>
        <v>3.4804881222363231</v>
      </c>
      <c r="M36" s="22"/>
      <c r="N36" s="24">
        <v>3704425</v>
      </c>
      <c r="O36" s="26">
        <v>1.74</v>
      </c>
      <c r="P36" s="25">
        <f t="shared" si="2"/>
        <v>3.0074217536209451</v>
      </c>
      <c r="Q36" s="22"/>
      <c r="R36" s="24">
        <v>16800000</v>
      </c>
      <c r="S36" s="24">
        <f t="shared" si="3"/>
        <v>1820.6977539214249</v>
      </c>
      <c r="T36" s="26">
        <f t="shared" si="4"/>
        <v>2.1454112292024656</v>
      </c>
      <c r="U36" s="27">
        <f t="shared" si="5"/>
        <v>0.75233056567231982</v>
      </c>
      <c r="V36" s="22"/>
      <c r="W36" s="38">
        <f t="shared" si="6"/>
        <v>2.6184775978178432</v>
      </c>
    </row>
    <row r="37" spans="1:23">
      <c r="A37" s="1" t="s">
        <v>78</v>
      </c>
      <c r="B37" s="2" t="s">
        <v>79</v>
      </c>
      <c r="C37" s="20">
        <v>7255135266</v>
      </c>
      <c r="D37" s="21">
        <v>12234.460000000001</v>
      </c>
      <c r="E37" s="22"/>
      <c r="F37" s="22"/>
      <c r="G37" s="31">
        <v>0.28000000000000003</v>
      </c>
      <c r="H37" s="45">
        <f t="shared" si="7"/>
        <v>0</v>
      </c>
      <c r="I37" s="22"/>
      <c r="J37" s="23">
        <v>28118259</v>
      </c>
      <c r="K37" s="24">
        <f t="shared" si="0"/>
        <v>2298.2836185659194</v>
      </c>
      <c r="L37" s="26">
        <f t="shared" si="1"/>
        <v>3.8756353905311185</v>
      </c>
      <c r="M37" s="22"/>
      <c r="N37" s="24">
        <v>4867738</v>
      </c>
      <c r="O37" s="26">
        <v>1.9379999999999999</v>
      </c>
      <c r="P37" s="25">
        <f t="shared" si="2"/>
        <v>3.2046984856312393</v>
      </c>
      <c r="Q37" s="22"/>
      <c r="R37" s="24">
        <v>23250521</v>
      </c>
      <c r="S37" s="24">
        <f t="shared" si="3"/>
        <v>2298.2836185659194</v>
      </c>
      <c r="T37" s="26">
        <f t="shared" si="4"/>
        <v>3.2046984856312393</v>
      </c>
      <c r="U37" s="27">
        <f t="shared" si="5"/>
        <v>1</v>
      </c>
      <c r="V37" s="22"/>
      <c r="W37" s="38">
        <f t="shared" si="6"/>
        <v>3.8756353905311185</v>
      </c>
    </row>
    <row r="38" spans="1:23">
      <c r="A38" s="1" t="s">
        <v>80</v>
      </c>
      <c r="B38" s="2" t="s">
        <v>81</v>
      </c>
      <c r="C38" s="20">
        <v>2536695971</v>
      </c>
      <c r="D38" s="21">
        <v>3277.27</v>
      </c>
      <c r="E38" s="22"/>
      <c r="F38" s="22"/>
      <c r="G38" s="31">
        <v>0.28000000000000003</v>
      </c>
      <c r="H38" s="45">
        <f t="shared" si="7"/>
        <v>0</v>
      </c>
      <c r="I38" s="22"/>
      <c r="J38" s="23">
        <v>8706780</v>
      </c>
      <c r="K38" s="24">
        <f t="shared" si="0"/>
        <v>2656.7173287522846</v>
      </c>
      <c r="L38" s="26">
        <f t="shared" si="1"/>
        <v>3.4323309137309308</v>
      </c>
      <c r="M38" s="22"/>
      <c r="N38" s="24">
        <v>1139086</v>
      </c>
      <c r="O38" s="26">
        <v>1.716</v>
      </c>
      <c r="P38" s="25">
        <f t="shared" si="2"/>
        <v>2.9832877437877241</v>
      </c>
      <c r="Q38" s="22"/>
      <c r="R38" s="24">
        <v>4850000</v>
      </c>
      <c r="S38" s="24">
        <f t="shared" si="3"/>
        <v>1827.4618813829804</v>
      </c>
      <c r="T38" s="26">
        <f t="shared" si="4"/>
        <v>1.9119358628097887</v>
      </c>
      <c r="U38" s="27">
        <f t="shared" si="5"/>
        <v>0.68786462963345807</v>
      </c>
      <c r="V38" s="22"/>
      <c r="W38" s="38">
        <f t="shared" si="6"/>
        <v>2.3609790327529954</v>
      </c>
    </row>
    <row r="39" spans="1:23">
      <c r="A39" s="1" t="s">
        <v>82</v>
      </c>
      <c r="B39" s="2" t="s">
        <v>83</v>
      </c>
      <c r="C39" s="20">
        <v>1739917530</v>
      </c>
      <c r="D39" s="21">
        <v>2584.0699999999997</v>
      </c>
      <c r="E39" s="22"/>
      <c r="F39" s="22"/>
      <c r="G39" s="31">
        <v>0.28000000000000003</v>
      </c>
      <c r="H39" s="45">
        <f t="shared" si="7"/>
        <v>0</v>
      </c>
      <c r="I39" s="22"/>
      <c r="J39" s="23">
        <v>6288251</v>
      </c>
      <c r="K39" s="24">
        <f t="shared" si="0"/>
        <v>2433.4677466167714</v>
      </c>
      <c r="L39" s="26">
        <f t="shared" si="1"/>
        <v>3.6141086526095294</v>
      </c>
      <c r="M39" s="22"/>
      <c r="N39" s="24">
        <v>939584</v>
      </c>
      <c r="O39" s="26">
        <v>1.8069999999999999</v>
      </c>
      <c r="P39" s="25">
        <f t="shared" si="2"/>
        <v>3.0740922530966168</v>
      </c>
      <c r="Q39" s="22"/>
      <c r="R39" s="24">
        <v>3780000</v>
      </c>
      <c r="S39" s="24">
        <f t="shared" si="3"/>
        <v>1826.414919100489</v>
      </c>
      <c r="T39" s="26">
        <f t="shared" si="4"/>
        <v>2.1725167629065729</v>
      </c>
      <c r="U39" s="27">
        <f t="shared" si="5"/>
        <v>0.75054001502166501</v>
      </c>
      <c r="V39" s="22"/>
      <c r="W39" s="38">
        <f t="shared" si="6"/>
        <v>2.7125331624194855</v>
      </c>
    </row>
    <row r="40" spans="1:23">
      <c r="A40" s="1" t="s">
        <v>84</v>
      </c>
      <c r="B40" s="2" t="s">
        <v>85</v>
      </c>
      <c r="C40" s="20">
        <v>2704549038</v>
      </c>
      <c r="D40" s="21">
        <v>3726.22</v>
      </c>
      <c r="E40" s="22"/>
      <c r="F40" s="22"/>
      <c r="G40" s="31">
        <v>0.28000000000000003</v>
      </c>
      <c r="H40" s="45">
        <f t="shared" si="7"/>
        <v>0</v>
      </c>
      <c r="I40" s="22"/>
      <c r="J40" s="23">
        <v>9462777</v>
      </c>
      <c r="K40" s="24">
        <f t="shared" si="0"/>
        <v>2539.5110863019363</v>
      </c>
      <c r="L40" s="26">
        <f t="shared" si="1"/>
        <v>3.4988372800951963</v>
      </c>
      <c r="M40" s="22"/>
      <c r="N40" s="24">
        <v>1303905</v>
      </c>
      <c r="O40" s="26">
        <v>1.7490000000000001</v>
      </c>
      <c r="P40" s="25">
        <f t="shared" si="2"/>
        <v>3.0167217844322924</v>
      </c>
      <c r="Q40" s="22"/>
      <c r="R40" s="24">
        <v>7400000</v>
      </c>
      <c r="S40" s="24">
        <f t="shared" si="3"/>
        <v>2335.8537606475197</v>
      </c>
      <c r="T40" s="26">
        <f t="shared" si="4"/>
        <v>2.7361308284771431</v>
      </c>
      <c r="U40" s="27">
        <f t="shared" si="5"/>
        <v>0.91980451404487285</v>
      </c>
      <c r="V40" s="22"/>
      <c r="W40" s="38">
        <f t="shared" si="6"/>
        <v>3.218246324140047</v>
      </c>
    </row>
    <row r="41" spans="1:23">
      <c r="A41" s="1" t="s">
        <v>86</v>
      </c>
      <c r="B41" s="2" t="s">
        <v>87</v>
      </c>
      <c r="C41" s="20">
        <v>566103273</v>
      </c>
      <c r="D41" s="21">
        <v>828.88</v>
      </c>
      <c r="E41" s="22"/>
      <c r="F41" s="22"/>
      <c r="G41" s="31">
        <v>0.28000000000000003</v>
      </c>
      <c r="H41" s="45">
        <f t="shared" si="7"/>
        <v>0</v>
      </c>
      <c r="I41" s="22"/>
      <c r="J41" s="23">
        <v>2341920</v>
      </c>
      <c r="K41" s="24">
        <f t="shared" si="0"/>
        <v>2825.402953382878</v>
      </c>
      <c r="L41" s="26">
        <f t="shared" si="1"/>
        <v>4.1369130186957959</v>
      </c>
      <c r="M41" s="22"/>
      <c r="N41" s="24">
        <v>453549</v>
      </c>
      <c r="O41" s="26">
        <v>2.0680000000000001</v>
      </c>
      <c r="P41" s="25">
        <f t="shared" si="2"/>
        <v>3.3357358808275253</v>
      </c>
      <c r="Q41" s="22"/>
      <c r="R41" s="24">
        <v>1056000</v>
      </c>
      <c r="S41" s="24">
        <f t="shared" si="3"/>
        <v>1821.1912460187241</v>
      </c>
      <c r="T41" s="26">
        <f t="shared" si="4"/>
        <v>1.8653840215476019</v>
      </c>
      <c r="U41" s="27">
        <f t="shared" si="5"/>
        <v>0.64457752613240415</v>
      </c>
      <c r="V41" s="22"/>
      <c r="W41" s="38">
        <f t="shared" si="6"/>
        <v>2.6665611594158718</v>
      </c>
    </row>
    <row r="42" spans="1:23">
      <c r="A42" s="1" t="s">
        <v>88</v>
      </c>
      <c r="B42" s="2" t="s">
        <v>89</v>
      </c>
      <c r="C42" s="20">
        <v>2230059819</v>
      </c>
      <c r="D42" s="21">
        <v>1094.28</v>
      </c>
      <c r="E42" s="22"/>
      <c r="F42" s="22"/>
      <c r="G42" s="31">
        <v>0.28000000000000003</v>
      </c>
      <c r="H42" s="45">
        <f t="shared" si="7"/>
        <v>0</v>
      </c>
      <c r="I42" s="22"/>
      <c r="J42" s="23">
        <v>2819768</v>
      </c>
      <c r="K42" s="24">
        <f t="shared" si="0"/>
        <v>2576.8249442555834</v>
      </c>
      <c r="L42" s="26">
        <f t="shared" si="1"/>
        <v>1.2644360370855146</v>
      </c>
      <c r="M42" s="22"/>
      <c r="N42" s="24">
        <v>0</v>
      </c>
      <c r="O42" s="26">
        <v>0.63200000000000001</v>
      </c>
      <c r="P42" s="25">
        <f t="shared" si="2"/>
        <v>1.2644360370855146</v>
      </c>
      <c r="Q42" s="22"/>
      <c r="R42" s="24">
        <v>2139000</v>
      </c>
      <c r="S42" s="24">
        <f t="shared" si="3"/>
        <v>1954.7099462660381</v>
      </c>
      <c r="T42" s="26">
        <f t="shared" si="4"/>
        <v>0.95916709577735315</v>
      </c>
      <c r="U42" s="27">
        <f t="shared" si="5"/>
        <v>0.75857304572574769</v>
      </c>
      <c r="V42" s="22"/>
      <c r="W42" s="38">
        <f t="shared" si="6"/>
        <v>0.95916709577735315</v>
      </c>
    </row>
    <row r="43" spans="1:23">
      <c r="A43" s="1" t="s">
        <v>90</v>
      </c>
      <c r="B43" s="2" t="s">
        <v>91</v>
      </c>
      <c r="C43" s="20">
        <v>1241660007</v>
      </c>
      <c r="D43" s="21">
        <v>2605.06</v>
      </c>
      <c r="E43" s="22"/>
      <c r="F43" s="22"/>
      <c r="G43" s="31">
        <v>0.28000000000000003</v>
      </c>
      <c r="H43" s="45">
        <f t="shared" si="7"/>
        <v>0</v>
      </c>
      <c r="I43" s="22"/>
      <c r="J43" s="23">
        <v>6936916</v>
      </c>
      <c r="K43" s="24">
        <f t="shared" si="0"/>
        <v>2662.8622757249354</v>
      </c>
      <c r="L43" s="26">
        <f t="shared" si="1"/>
        <v>5.586807951365385</v>
      </c>
      <c r="M43" s="22"/>
      <c r="N43" s="24">
        <v>1895047</v>
      </c>
      <c r="O43" s="26">
        <v>2.7930000000000001</v>
      </c>
      <c r="P43" s="25">
        <f t="shared" si="2"/>
        <v>4.0605874165036226</v>
      </c>
      <c r="Q43" s="22"/>
      <c r="R43" s="24">
        <v>3745358</v>
      </c>
      <c r="S43" s="24">
        <f t="shared" si="3"/>
        <v>2165.1727791298472</v>
      </c>
      <c r="T43" s="26">
        <f t="shared" si="4"/>
        <v>3.0164118831927555</v>
      </c>
      <c r="U43" s="27">
        <f t="shared" si="5"/>
        <v>0.81309979823887157</v>
      </c>
      <c r="V43" s="22"/>
      <c r="W43" s="38">
        <f t="shared" si="6"/>
        <v>4.5426324180545183</v>
      </c>
    </row>
    <row r="44" spans="1:23">
      <c r="A44" s="1" t="s">
        <v>92</v>
      </c>
      <c r="B44" s="2" t="s">
        <v>93</v>
      </c>
      <c r="C44" s="20">
        <v>3259298505.8000002</v>
      </c>
      <c r="D44" s="21">
        <v>893.58</v>
      </c>
      <c r="E44" s="22"/>
      <c r="F44" s="22"/>
      <c r="G44" s="31">
        <v>0.28000000000000003</v>
      </c>
      <c r="H44" s="45">
        <f t="shared" si="7"/>
        <v>0</v>
      </c>
      <c r="I44" s="22"/>
      <c r="J44" s="23">
        <v>2111145</v>
      </c>
      <c r="K44" s="24">
        <f t="shared" si="0"/>
        <v>2362.569663600349</v>
      </c>
      <c r="L44" s="26">
        <f t="shared" si="1"/>
        <v>0.64772987078144784</v>
      </c>
      <c r="M44" s="22"/>
      <c r="N44" s="24">
        <v>0</v>
      </c>
      <c r="O44" s="26">
        <v>0.32400000000000001</v>
      </c>
      <c r="P44" s="25">
        <f t="shared" si="2"/>
        <v>0.64772987078144784</v>
      </c>
      <c r="Q44" s="22"/>
      <c r="R44" s="24">
        <v>2111145</v>
      </c>
      <c r="S44" s="24">
        <f t="shared" si="3"/>
        <v>2362.569663600349</v>
      </c>
      <c r="T44" s="26">
        <f t="shared" si="4"/>
        <v>0.64772987078144784</v>
      </c>
      <c r="U44" s="27">
        <f t="shared" si="5"/>
        <v>1</v>
      </c>
      <c r="V44" s="22"/>
      <c r="W44" s="38">
        <f t="shared" si="6"/>
        <v>0.64772987078144784</v>
      </c>
    </row>
    <row r="45" spans="1:23">
      <c r="A45" s="1" t="s">
        <v>94</v>
      </c>
      <c r="B45" s="2" t="s">
        <v>95</v>
      </c>
      <c r="C45" s="20">
        <v>6306254356</v>
      </c>
      <c r="D45" s="21">
        <v>10925.039999999999</v>
      </c>
      <c r="E45" s="22"/>
      <c r="F45" s="22"/>
      <c r="G45" s="31">
        <v>0.30759999999999998</v>
      </c>
      <c r="H45" s="45">
        <f t="shared" si="7"/>
        <v>1</v>
      </c>
      <c r="I45" s="22"/>
      <c r="J45" s="23">
        <v>33667545</v>
      </c>
      <c r="K45" s="24">
        <f t="shared" si="0"/>
        <v>3081.6861997759279</v>
      </c>
      <c r="L45" s="26">
        <f t="shared" si="1"/>
        <v>5.3387546869192608</v>
      </c>
      <c r="M45" s="22"/>
      <c r="N45" s="24">
        <v>7333758</v>
      </c>
      <c r="O45" s="26">
        <v>2.4300000000000002</v>
      </c>
      <c r="P45" s="25">
        <f t="shared" si="2"/>
        <v>4.1758206240040217</v>
      </c>
      <c r="Q45" s="22"/>
      <c r="R45" s="24">
        <v>20200000</v>
      </c>
      <c r="S45" s="24">
        <f t="shared" si="3"/>
        <v>2520.2432210774518</v>
      </c>
      <c r="T45" s="26">
        <f t="shared" si="4"/>
        <v>3.2031692443202813</v>
      </c>
      <c r="U45" s="27">
        <f t="shared" si="5"/>
        <v>0.81781306002561216</v>
      </c>
      <c r="V45" s="22"/>
      <c r="W45" s="38">
        <f t="shared" si="6"/>
        <v>4.3661033072355195</v>
      </c>
    </row>
    <row r="46" spans="1:23">
      <c r="A46" s="1" t="s">
        <v>96</v>
      </c>
      <c r="B46" s="2" t="s">
        <v>97</v>
      </c>
      <c r="C46" s="20">
        <v>352435795</v>
      </c>
      <c r="D46" s="21">
        <v>613.59999999999991</v>
      </c>
      <c r="E46" s="22"/>
      <c r="F46" s="22"/>
      <c r="G46" s="31">
        <v>0.28000000000000003</v>
      </c>
      <c r="H46" s="45">
        <f t="shared" si="7"/>
        <v>0</v>
      </c>
      <c r="I46" s="22"/>
      <c r="J46" s="23">
        <v>1531520</v>
      </c>
      <c r="K46" s="24">
        <f t="shared" si="0"/>
        <v>2495.9582790091267</v>
      </c>
      <c r="L46" s="26">
        <f t="shared" si="1"/>
        <v>4.3455290913342104</v>
      </c>
      <c r="M46" s="22"/>
      <c r="N46" s="24">
        <v>319272</v>
      </c>
      <c r="O46" s="26">
        <v>2.173</v>
      </c>
      <c r="P46" s="25">
        <f t="shared" si="2"/>
        <v>3.4396279186113885</v>
      </c>
      <c r="Q46" s="22"/>
      <c r="R46" s="24">
        <v>950000</v>
      </c>
      <c r="S46" s="24">
        <f t="shared" si="3"/>
        <v>2068.5658409387224</v>
      </c>
      <c r="T46" s="26">
        <f t="shared" si="4"/>
        <v>2.6955264291471872</v>
      </c>
      <c r="U46" s="27">
        <f t="shared" si="5"/>
        <v>0.82876619306310073</v>
      </c>
      <c r="V46" s="22"/>
      <c r="W46" s="38">
        <f t="shared" si="6"/>
        <v>3.6014276018700087</v>
      </c>
    </row>
    <row r="47" spans="1:23">
      <c r="A47" s="1" t="s">
        <v>98</v>
      </c>
      <c r="B47" s="2" t="s">
        <v>99</v>
      </c>
      <c r="C47" s="20">
        <v>1040270385</v>
      </c>
      <c r="D47" s="21">
        <v>1105.56</v>
      </c>
      <c r="E47" s="22"/>
      <c r="F47" s="22"/>
      <c r="G47" s="31">
        <v>0.37430000000000002</v>
      </c>
      <c r="H47" s="45">
        <f t="shared" si="7"/>
        <v>1</v>
      </c>
      <c r="I47" s="22"/>
      <c r="J47" s="23">
        <v>3776093</v>
      </c>
      <c r="K47" s="24">
        <f t="shared" si="0"/>
        <v>3415.547776692355</v>
      </c>
      <c r="L47" s="26">
        <f t="shared" si="1"/>
        <v>3.6299149283193328</v>
      </c>
      <c r="M47" s="22"/>
      <c r="N47" s="24">
        <v>94644</v>
      </c>
      <c r="O47" s="26">
        <v>1.3580000000000001</v>
      </c>
      <c r="P47" s="25">
        <f t="shared" si="2"/>
        <v>3.5389347357033527</v>
      </c>
      <c r="Q47" s="22"/>
      <c r="R47" s="24">
        <v>2380000</v>
      </c>
      <c r="S47" s="24">
        <f t="shared" si="3"/>
        <v>2238.3624588443868</v>
      </c>
      <c r="T47" s="26">
        <f t="shared" si="4"/>
        <v>2.2878667261108272</v>
      </c>
      <c r="U47" s="27">
        <f t="shared" si="5"/>
        <v>0.65534508816387727</v>
      </c>
      <c r="V47" s="22"/>
      <c r="W47" s="38">
        <f t="shared" si="6"/>
        <v>2.3788469187268078</v>
      </c>
    </row>
    <row r="48" spans="1:23">
      <c r="A48" s="1" t="s">
        <v>100</v>
      </c>
      <c r="B48" s="2" t="s">
        <v>101</v>
      </c>
      <c r="C48" s="20">
        <v>117444366</v>
      </c>
      <c r="D48" s="21">
        <v>172.41</v>
      </c>
      <c r="E48" s="22"/>
      <c r="F48" s="22"/>
      <c r="G48" s="31">
        <v>0.3135</v>
      </c>
      <c r="H48" s="45">
        <f t="shared" si="7"/>
        <v>1</v>
      </c>
      <c r="I48" s="22"/>
      <c r="J48" s="23">
        <v>717181</v>
      </c>
      <c r="K48" s="24">
        <f t="shared" si="0"/>
        <v>4159.7413143089152</v>
      </c>
      <c r="L48" s="26">
        <f t="shared" si="1"/>
        <v>6.106559424059558</v>
      </c>
      <c r="M48" s="22"/>
      <c r="N48" s="24">
        <v>171469</v>
      </c>
      <c r="O48" s="26">
        <v>2.7269999999999999</v>
      </c>
      <c r="P48" s="25">
        <f t="shared" si="2"/>
        <v>4.6465575028094577</v>
      </c>
      <c r="Q48" s="22"/>
      <c r="R48" s="24">
        <v>463179</v>
      </c>
      <c r="S48" s="24">
        <f t="shared" si="3"/>
        <v>3681.0393828664232</v>
      </c>
      <c r="T48" s="26">
        <f t="shared" si="4"/>
        <v>3.943816257648324</v>
      </c>
      <c r="U48" s="27">
        <f t="shared" si="5"/>
        <v>0.88492026420108727</v>
      </c>
      <c r="V48" s="22"/>
      <c r="W48" s="38">
        <f t="shared" si="6"/>
        <v>5.4038181788984243</v>
      </c>
    </row>
    <row r="49" spans="1:23">
      <c r="A49" s="1" t="s">
        <v>102</v>
      </c>
      <c r="B49" s="2" t="s">
        <v>103</v>
      </c>
      <c r="C49" s="20">
        <v>100798300</v>
      </c>
      <c r="D49" s="21">
        <v>178.59</v>
      </c>
      <c r="E49" s="22"/>
      <c r="F49" s="22"/>
      <c r="G49" s="31">
        <v>0.28000000000000003</v>
      </c>
      <c r="H49" s="45">
        <f t="shared" si="7"/>
        <v>0</v>
      </c>
      <c r="I49" s="22"/>
      <c r="J49" s="23">
        <v>853826</v>
      </c>
      <c r="K49" s="24">
        <f t="shared" si="0"/>
        <v>4780.9283834481212</v>
      </c>
      <c r="L49" s="26">
        <f t="shared" si="1"/>
        <v>8.4706388897431815</v>
      </c>
      <c r="M49" s="22"/>
      <c r="N49" s="24">
        <v>299192</v>
      </c>
      <c r="O49" s="26">
        <v>4.2350000000000003</v>
      </c>
      <c r="P49" s="25">
        <f t="shared" si="2"/>
        <v>5.5024142272240697</v>
      </c>
      <c r="Q49" s="22"/>
      <c r="R49" s="24">
        <v>85000</v>
      </c>
      <c r="S49" s="24">
        <f t="shared" si="3"/>
        <v>2151.2514698471359</v>
      </c>
      <c r="T49" s="26">
        <f t="shared" si="4"/>
        <v>0.84326819003891929</v>
      </c>
      <c r="U49" s="27">
        <f t="shared" si="5"/>
        <v>0.4499652153951742</v>
      </c>
      <c r="V49" s="22"/>
      <c r="W49" s="38">
        <f t="shared" si="6"/>
        <v>3.8114928525580289</v>
      </c>
    </row>
    <row r="50" spans="1:23" ht="31.2">
      <c r="A50" s="1" t="s">
        <v>104</v>
      </c>
      <c r="B50" s="2" t="s">
        <v>105</v>
      </c>
      <c r="C50" s="20">
        <v>629371317</v>
      </c>
      <c r="D50" s="21">
        <v>880.01</v>
      </c>
      <c r="E50" s="22"/>
      <c r="F50" s="22"/>
      <c r="G50" s="31">
        <v>0.31069999999999998</v>
      </c>
      <c r="H50" s="45">
        <f t="shared" si="7"/>
        <v>1</v>
      </c>
      <c r="I50" s="22"/>
      <c r="J50" s="23">
        <v>2322304</v>
      </c>
      <c r="K50" s="24">
        <f t="shared" si="0"/>
        <v>2638.9518300928398</v>
      </c>
      <c r="L50" s="26">
        <f t="shared" si="1"/>
        <v>3.6898789907834328</v>
      </c>
      <c r="M50" s="22"/>
      <c r="N50" s="24">
        <v>249178</v>
      </c>
      <c r="O50" s="26">
        <v>1.663</v>
      </c>
      <c r="P50" s="25">
        <f t="shared" si="2"/>
        <v>3.2939632677921988</v>
      </c>
      <c r="Q50" s="22"/>
      <c r="R50" s="24">
        <v>1975000</v>
      </c>
      <c r="S50" s="24">
        <f t="shared" si="3"/>
        <v>2527.4462790195566</v>
      </c>
      <c r="T50" s="26">
        <f t="shared" si="4"/>
        <v>3.1380521270244031</v>
      </c>
      <c r="U50" s="27">
        <f t="shared" si="5"/>
        <v>0.9577462726671444</v>
      </c>
      <c r="V50" s="22"/>
      <c r="W50" s="38">
        <f t="shared" si="6"/>
        <v>3.5339678500156371</v>
      </c>
    </row>
    <row r="51" spans="1:23">
      <c r="A51" s="1" t="s">
        <v>106</v>
      </c>
      <c r="B51" s="2" t="s">
        <v>107</v>
      </c>
      <c r="C51" s="20">
        <v>1167001208</v>
      </c>
      <c r="D51" s="21">
        <v>2674.0099999999998</v>
      </c>
      <c r="E51" s="22"/>
      <c r="F51" s="22"/>
      <c r="G51" s="31">
        <v>0.28000000000000003</v>
      </c>
      <c r="H51" s="45">
        <f t="shared" si="7"/>
        <v>0</v>
      </c>
      <c r="I51" s="22"/>
      <c r="J51" s="23">
        <v>6383670</v>
      </c>
      <c r="K51" s="24">
        <f t="shared" si="0"/>
        <v>2387.3022165212546</v>
      </c>
      <c r="L51" s="26">
        <f t="shared" si="1"/>
        <v>5.4701485793149232</v>
      </c>
      <c r="M51" s="22"/>
      <c r="N51" s="24">
        <v>1713204</v>
      </c>
      <c r="O51" s="26">
        <v>2.7349999999999999</v>
      </c>
      <c r="P51" s="25">
        <f t="shared" si="2"/>
        <v>4.0021089678255075</v>
      </c>
      <c r="Q51" s="22"/>
      <c r="R51" s="24">
        <v>2400000</v>
      </c>
      <c r="S51" s="24">
        <f t="shared" si="3"/>
        <v>1538.2156386849715</v>
      </c>
      <c r="T51" s="26">
        <f t="shared" si="4"/>
        <v>2.0565531411172282</v>
      </c>
      <c r="U51" s="27">
        <f t="shared" si="5"/>
        <v>0.64433217882503324</v>
      </c>
      <c r="V51" s="22"/>
      <c r="W51" s="38">
        <f t="shared" si="6"/>
        <v>3.5245927526066452</v>
      </c>
    </row>
    <row r="52" spans="1:23">
      <c r="A52" s="1" t="s">
        <v>108</v>
      </c>
      <c r="B52" s="2" t="s">
        <v>109</v>
      </c>
      <c r="C52" s="20">
        <v>579750674</v>
      </c>
      <c r="D52" s="21">
        <v>616.89</v>
      </c>
      <c r="E52" s="22"/>
      <c r="F52" s="22"/>
      <c r="G52" s="31">
        <v>0.28000000000000003</v>
      </c>
      <c r="H52" s="45">
        <f t="shared" si="7"/>
        <v>0</v>
      </c>
      <c r="I52" s="22"/>
      <c r="J52" s="23">
        <v>1968618</v>
      </c>
      <c r="K52" s="24">
        <f t="shared" si="0"/>
        <v>3191.1977824247438</v>
      </c>
      <c r="L52" s="26">
        <f t="shared" si="1"/>
        <v>3.3956286526024808</v>
      </c>
      <c r="M52" s="22"/>
      <c r="N52" s="24">
        <v>249845</v>
      </c>
      <c r="O52" s="26">
        <v>1.698</v>
      </c>
      <c r="P52" s="25">
        <f t="shared" si="2"/>
        <v>2.964676156633498</v>
      </c>
      <c r="Q52" s="22"/>
      <c r="R52" s="24">
        <v>1455000</v>
      </c>
      <c r="S52" s="24">
        <f t="shared" si="3"/>
        <v>2763.6126375853069</v>
      </c>
      <c r="T52" s="26">
        <f t="shared" si="4"/>
        <v>2.5096995402544371</v>
      </c>
      <c r="U52" s="27">
        <f t="shared" si="5"/>
        <v>0.86601107985398895</v>
      </c>
      <c r="V52" s="22"/>
      <c r="W52" s="38">
        <f t="shared" si="6"/>
        <v>2.9406520362234199</v>
      </c>
    </row>
    <row r="53" spans="1:23">
      <c r="A53" s="1" t="s">
        <v>110</v>
      </c>
      <c r="B53" s="2" t="s">
        <v>111</v>
      </c>
      <c r="C53" s="20">
        <v>503371138</v>
      </c>
      <c r="D53" s="21">
        <v>555.54</v>
      </c>
      <c r="E53" s="22"/>
      <c r="F53" s="22"/>
      <c r="G53" s="31">
        <v>0.33150000000000002</v>
      </c>
      <c r="H53" s="45">
        <f t="shared" si="7"/>
        <v>1</v>
      </c>
      <c r="I53" s="22"/>
      <c r="J53" s="23">
        <v>1577754</v>
      </c>
      <c r="K53" s="24">
        <f t="shared" si="0"/>
        <v>2840.0367210281888</v>
      </c>
      <c r="L53" s="26">
        <f t="shared" si="1"/>
        <v>3.1343751774659756</v>
      </c>
      <c r="M53" s="22"/>
      <c r="N53" s="24">
        <v>28686</v>
      </c>
      <c r="O53" s="26">
        <v>1.3240000000000001</v>
      </c>
      <c r="P53" s="25">
        <f t="shared" si="2"/>
        <v>3.0773874047581966</v>
      </c>
      <c r="Q53" s="22"/>
      <c r="R53" s="24">
        <v>1200000</v>
      </c>
      <c r="S53" s="24">
        <f t="shared" si="3"/>
        <v>2211.6967275083703</v>
      </c>
      <c r="T53" s="26">
        <f t="shared" si="4"/>
        <v>2.3839269068303235</v>
      </c>
      <c r="U53" s="27">
        <f t="shared" si="5"/>
        <v>0.77875638407508396</v>
      </c>
      <c r="V53" s="22"/>
      <c r="W53" s="38">
        <f t="shared" si="6"/>
        <v>2.4409146795381025</v>
      </c>
    </row>
    <row r="54" spans="1:23">
      <c r="A54" s="1" t="s">
        <v>112</v>
      </c>
      <c r="B54" s="2" t="s">
        <v>113</v>
      </c>
      <c r="C54" s="20">
        <v>154083776</v>
      </c>
      <c r="D54" s="21">
        <v>317.94</v>
      </c>
      <c r="E54" s="22"/>
      <c r="F54" s="22"/>
      <c r="G54" s="31">
        <v>0.374</v>
      </c>
      <c r="H54" s="45">
        <f t="shared" si="7"/>
        <v>1</v>
      </c>
      <c r="I54" s="22"/>
      <c r="J54" s="23">
        <v>1022636</v>
      </c>
      <c r="K54" s="24">
        <f t="shared" si="0"/>
        <v>3216.4433540919672</v>
      </c>
      <c r="L54" s="26">
        <f t="shared" si="1"/>
        <v>6.636883042118594</v>
      </c>
      <c r="M54" s="22"/>
      <c r="N54" s="24">
        <v>187550</v>
      </c>
      <c r="O54" s="26">
        <v>2.484</v>
      </c>
      <c r="P54" s="25">
        <f t="shared" si="2"/>
        <v>5.4196880533353493</v>
      </c>
      <c r="Q54" s="22"/>
      <c r="R54" s="24">
        <v>560000</v>
      </c>
      <c r="S54" s="24">
        <f t="shared" si="3"/>
        <v>2351.2297917846136</v>
      </c>
      <c r="T54" s="26">
        <f t="shared" si="4"/>
        <v>3.6343865300912666</v>
      </c>
      <c r="U54" s="27">
        <f t="shared" si="5"/>
        <v>0.73100301573580428</v>
      </c>
      <c r="V54" s="22"/>
      <c r="W54" s="38">
        <f t="shared" si="6"/>
        <v>4.8515815188745117</v>
      </c>
    </row>
    <row r="55" spans="1:23">
      <c r="A55" s="1" t="s">
        <v>114</v>
      </c>
      <c r="B55" s="2" t="s">
        <v>115</v>
      </c>
      <c r="C55" s="20">
        <v>195440486</v>
      </c>
      <c r="D55" s="21">
        <v>175.04</v>
      </c>
      <c r="E55" s="22"/>
      <c r="F55" s="22"/>
      <c r="G55" s="31">
        <v>0.30790000000000001</v>
      </c>
      <c r="H55" s="45">
        <f t="shared" si="7"/>
        <v>1</v>
      </c>
      <c r="I55" s="22"/>
      <c r="J55" s="23">
        <v>781794</v>
      </c>
      <c r="K55" s="24">
        <f t="shared" si="0"/>
        <v>4466.3734003656309</v>
      </c>
      <c r="L55" s="26">
        <f t="shared" si="1"/>
        <v>4.0001640192401071</v>
      </c>
      <c r="M55" s="22"/>
      <c r="N55" s="24">
        <v>107874</v>
      </c>
      <c r="O55" s="26">
        <v>1.819</v>
      </c>
      <c r="P55" s="25">
        <f t="shared" si="2"/>
        <v>3.4482108277196977</v>
      </c>
      <c r="Q55" s="22"/>
      <c r="R55" s="24">
        <v>398281</v>
      </c>
      <c r="S55" s="24">
        <f t="shared" si="3"/>
        <v>2891.653336380256</v>
      </c>
      <c r="T55" s="26">
        <f t="shared" si="4"/>
        <v>2.0378633319608102</v>
      </c>
      <c r="U55" s="27">
        <f t="shared" si="5"/>
        <v>0.64742758322524863</v>
      </c>
      <c r="V55" s="22"/>
      <c r="W55" s="38">
        <f t="shared" si="6"/>
        <v>2.5898165234812196</v>
      </c>
    </row>
    <row r="56" spans="1:23">
      <c r="A56" s="1" t="s">
        <v>116</v>
      </c>
      <c r="B56" s="2" t="s">
        <v>117</v>
      </c>
      <c r="C56" s="20">
        <v>2363998955.0300002</v>
      </c>
      <c r="D56" s="21">
        <v>1025.3</v>
      </c>
      <c r="E56" s="22"/>
      <c r="F56" s="22"/>
      <c r="G56" s="31">
        <v>0.28000000000000003</v>
      </c>
      <c r="H56" s="45">
        <f t="shared" si="7"/>
        <v>0</v>
      </c>
      <c r="I56" s="22"/>
      <c r="J56" s="23">
        <v>2472639</v>
      </c>
      <c r="K56" s="24">
        <f t="shared" si="0"/>
        <v>2411.6248902760167</v>
      </c>
      <c r="L56" s="26">
        <f t="shared" si="1"/>
        <v>1.0459560461051984</v>
      </c>
      <c r="M56" s="22"/>
      <c r="N56" s="24">
        <v>0</v>
      </c>
      <c r="O56" s="26">
        <v>0.52300000000000002</v>
      </c>
      <c r="P56" s="25">
        <f t="shared" si="2"/>
        <v>1.0459560461051984</v>
      </c>
      <c r="Q56" s="22"/>
      <c r="R56" s="24">
        <v>2179619</v>
      </c>
      <c r="S56" s="24">
        <f t="shared" si="3"/>
        <v>2125.8353652589485</v>
      </c>
      <c r="T56" s="26">
        <f t="shared" si="4"/>
        <v>0.92200506068850596</v>
      </c>
      <c r="U56" s="27">
        <f t="shared" si="5"/>
        <v>0.88149503425287723</v>
      </c>
      <c r="V56" s="22"/>
      <c r="W56" s="38">
        <f t="shared" si="6"/>
        <v>0.92200506068850596</v>
      </c>
    </row>
    <row r="57" spans="1:23">
      <c r="A57" s="1" t="s">
        <v>118</v>
      </c>
      <c r="B57" s="2" t="s">
        <v>119</v>
      </c>
      <c r="C57" s="20">
        <v>384252712</v>
      </c>
      <c r="D57" s="21">
        <v>355.65999999999997</v>
      </c>
      <c r="E57" s="22"/>
      <c r="F57" s="22"/>
      <c r="G57" s="31">
        <v>0.28000000000000003</v>
      </c>
      <c r="H57" s="45">
        <f t="shared" si="7"/>
        <v>0</v>
      </c>
      <c r="I57" s="22"/>
      <c r="J57" s="23">
        <v>1024173</v>
      </c>
      <c r="K57" s="24">
        <f t="shared" si="0"/>
        <v>2879.6406680537593</v>
      </c>
      <c r="L57" s="26">
        <f t="shared" si="1"/>
        <v>2.6653631009375935</v>
      </c>
      <c r="M57" s="22"/>
      <c r="N57" s="24">
        <v>25355</v>
      </c>
      <c r="O57" s="26">
        <v>1.333</v>
      </c>
      <c r="P57" s="25">
        <f t="shared" si="2"/>
        <v>2.599377880252931</v>
      </c>
      <c r="Q57" s="22"/>
      <c r="R57" s="24">
        <v>387276</v>
      </c>
      <c r="S57" s="24">
        <f t="shared" si="3"/>
        <v>1160.1838834842265</v>
      </c>
      <c r="T57" s="26">
        <f t="shared" si="4"/>
        <v>1.0078679678908811</v>
      </c>
      <c r="U57" s="27">
        <f t="shared" si="5"/>
        <v>0.4028918942405238</v>
      </c>
      <c r="V57" s="22"/>
      <c r="W57" s="38">
        <f t="shared" si="6"/>
        <v>1.0738531885755436</v>
      </c>
    </row>
    <row r="58" spans="1:23">
      <c r="A58" s="1" t="s">
        <v>120</v>
      </c>
      <c r="B58" s="2" t="s">
        <v>121</v>
      </c>
      <c r="C58" s="20">
        <v>216787404</v>
      </c>
      <c r="D58" s="21">
        <v>103.87</v>
      </c>
      <c r="E58" s="22"/>
      <c r="F58" s="22"/>
      <c r="G58" s="31">
        <v>0.34420000000000001</v>
      </c>
      <c r="H58" s="45">
        <f t="shared" si="7"/>
        <v>1</v>
      </c>
      <c r="I58" s="22"/>
      <c r="J58" s="23">
        <v>748094</v>
      </c>
      <c r="K58" s="24">
        <f t="shared" si="0"/>
        <v>7202.2143063444692</v>
      </c>
      <c r="L58" s="26">
        <f t="shared" si="1"/>
        <v>3.4508185724665075</v>
      </c>
      <c r="M58" s="22"/>
      <c r="N58" s="24">
        <v>29691</v>
      </c>
      <c r="O58" s="26">
        <v>1.4039999999999999</v>
      </c>
      <c r="P58" s="25">
        <f t="shared" si="2"/>
        <v>3.3138595081843407</v>
      </c>
      <c r="Q58" s="22"/>
      <c r="R58" s="24">
        <v>315000</v>
      </c>
      <c r="S58" s="24">
        <f t="shared" si="3"/>
        <v>3318.4846442668718</v>
      </c>
      <c r="T58" s="26">
        <f t="shared" si="4"/>
        <v>1.4530364504018876</v>
      </c>
      <c r="U58" s="27">
        <f t="shared" si="5"/>
        <v>0.4607589420580836</v>
      </c>
      <c r="V58" s="22"/>
      <c r="W58" s="38">
        <f t="shared" si="6"/>
        <v>1.5899955146840543</v>
      </c>
    </row>
    <row r="59" spans="1:23">
      <c r="A59" s="1" t="s">
        <v>122</v>
      </c>
      <c r="B59" s="2" t="s">
        <v>123</v>
      </c>
      <c r="C59" s="20">
        <v>112192510</v>
      </c>
      <c r="D59" s="21">
        <v>216.52</v>
      </c>
      <c r="E59" s="22"/>
      <c r="F59" s="22"/>
      <c r="G59" s="31">
        <v>0.28000000000000003</v>
      </c>
      <c r="H59" s="45">
        <f t="shared" si="7"/>
        <v>0</v>
      </c>
      <c r="I59" s="22"/>
      <c r="J59" s="23">
        <v>747427</v>
      </c>
      <c r="K59" s="24">
        <f t="shared" si="0"/>
        <v>3451.9998152595604</v>
      </c>
      <c r="L59" s="26">
        <f t="shared" si="1"/>
        <v>6.6620044421860252</v>
      </c>
      <c r="M59" s="22"/>
      <c r="N59" s="24">
        <v>231566</v>
      </c>
      <c r="O59" s="26">
        <v>3.331</v>
      </c>
      <c r="P59" s="25">
        <f t="shared" si="2"/>
        <v>4.5979985651448567</v>
      </c>
      <c r="Q59" s="22"/>
      <c r="R59" s="24">
        <v>130000</v>
      </c>
      <c r="S59" s="24">
        <f t="shared" si="3"/>
        <v>1669.8965453537778</v>
      </c>
      <c r="T59" s="26">
        <f t="shared" si="4"/>
        <v>1.1587226277404792</v>
      </c>
      <c r="U59" s="27">
        <f t="shared" si="5"/>
        <v>0.48374757668641888</v>
      </c>
      <c r="V59" s="22"/>
      <c r="W59" s="38">
        <f t="shared" si="6"/>
        <v>3.2227285047816472</v>
      </c>
    </row>
    <row r="60" spans="1:23">
      <c r="A60" s="1" t="s">
        <v>124</v>
      </c>
      <c r="B60" s="2" t="s">
        <v>125</v>
      </c>
      <c r="C60" s="20">
        <v>381691143</v>
      </c>
      <c r="D60" s="21">
        <v>293.63</v>
      </c>
      <c r="E60" s="22"/>
      <c r="F60" s="22"/>
      <c r="G60" s="31">
        <v>0.28000000000000003</v>
      </c>
      <c r="H60" s="45">
        <f t="shared" si="7"/>
        <v>0</v>
      </c>
      <c r="I60" s="22"/>
      <c r="J60" s="23">
        <v>979091</v>
      </c>
      <c r="K60" s="24">
        <f t="shared" si="0"/>
        <v>3334.437898034942</v>
      </c>
      <c r="L60" s="26">
        <f t="shared" si="1"/>
        <v>2.5651394274034804</v>
      </c>
      <c r="M60" s="22"/>
      <c r="N60" s="24">
        <v>6105</v>
      </c>
      <c r="O60" s="26">
        <v>1.2829999999999999</v>
      </c>
      <c r="P60" s="25">
        <f t="shared" si="2"/>
        <v>2.5491448199519788</v>
      </c>
      <c r="Q60" s="22"/>
      <c r="R60" s="24">
        <v>390000</v>
      </c>
      <c r="S60" s="24">
        <f t="shared" si="3"/>
        <v>1348.993631440929</v>
      </c>
      <c r="T60" s="26">
        <f t="shared" si="4"/>
        <v>1.0217685349853665</v>
      </c>
      <c r="U60" s="27">
        <f t="shared" si="5"/>
        <v>0.40456402928839097</v>
      </c>
      <c r="V60" s="22"/>
      <c r="W60" s="38">
        <f t="shared" si="6"/>
        <v>1.0377631424368683</v>
      </c>
    </row>
    <row r="61" spans="1:23">
      <c r="A61" s="1" t="s">
        <v>126</v>
      </c>
      <c r="B61" s="2" t="s">
        <v>127</v>
      </c>
      <c r="C61" s="20">
        <v>103471984.5</v>
      </c>
      <c r="D61" s="21">
        <v>112.72</v>
      </c>
      <c r="E61" s="22"/>
      <c r="F61" s="22"/>
      <c r="G61" s="31">
        <v>0.37440000000000001</v>
      </c>
      <c r="H61" s="45">
        <f t="shared" si="7"/>
        <v>1</v>
      </c>
      <c r="I61" s="22"/>
      <c r="J61" s="23">
        <v>349330</v>
      </c>
      <c r="K61" s="24">
        <f t="shared" si="0"/>
        <v>3099.0951029098651</v>
      </c>
      <c r="L61" s="26">
        <f t="shared" si="1"/>
        <v>3.3760829241658161</v>
      </c>
      <c r="M61" s="22"/>
      <c r="N61" s="24">
        <v>0</v>
      </c>
      <c r="O61" s="26">
        <v>1.262</v>
      </c>
      <c r="P61" s="25">
        <f t="shared" si="2"/>
        <v>3.3760829241658161</v>
      </c>
      <c r="Q61" s="22"/>
      <c r="R61" s="24">
        <v>180000</v>
      </c>
      <c r="S61" s="24">
        <f t="shared" si="3"/>
        <v>1596.8772178850249</v>
      </c>
      <c r="T61" s="26">
        <f t="shared" si="4"/>
        <v>1.7396013120826923</v>
      </c>
      <c r="U61" s="27">
        <f t="shared" si="5"/>
        <v>0.51527209229095694</v>
      </c>
      <c r="V61" s="22"/>
      <c r="W61" s="38">
        <f t="shared" si="6"/>
        <v>1.7396013120826923</v>
      </c>
    </row>
    <row r="62" spans="1:23">
      <c r="A62" s="1" t="s">
        <v>128</v>
      </c>
      <c r="B62" s="2" t="s">
        <v>129</v>
      </c>
      <c r="C62" s="20">
        <v>396408253</v>
      </c>
      <c r="D62" s="21">
        <v>455.57</v>
      </c>
      <c r="E62" s="22"/>
      <c r="F62" s="22"/>
      <c r="G62" s="31">
        <v>0.28000000000000003</v>
      </c>
      <c r="H62" s="45">
        <f t="shared" si="7"/>
        <v>0</v>
      </c>
      <c r="I62" s="22"/>
      <c r="J62" s="23">
        <v>1413681</v>
      </c>
      <c r="K62" s="24">
        <f t="shared" si="0"/>
        <v>3103.1038040257263</v>
      </c>
      <c r="L62" s="26">
        <f t="shared" si="1"/>
        <v>3.5662249443631038</v>
      </c>
      <c r="M62" s="22"/>
      <c r="N62" s="24">
        <v>204560</v>
      </c>
      <c r="O62" s="26">
        <v>1.7829999999999999</v>
      </c>
      <c r="P62" s="25">
        <f t="shared" si="2"/>
        <v>3.0501912885249642</v>
      </c>
      <c r="Q62" s="22"/>
      <c r="R62" s="24">
        <v>1186359</v>
      </c>
      <c r="S62" s="24">
        <f t="shared" si="3"/>
        <v>3053.1400223895339</v>
      </c>
      <c r="T62" s="26">
        <f t="shared" si="4"/>
        <v>2.9927706878494278</v>
      </c>
      <c r="U62" s="27">
        <f t="shared" si="5"/>
        <v>0.98389877207092691</v>
      </c>
      <c r="V62" s="22"/>
      <c r="W62" s="38">
        <f t="shared" si="6"/>
        <v>3.5088043436875669</v>
      </c>
    </row>
    <row r="63" spans="1:23">
      <c r="A63" s="1" t="s">
        <v>130</v>
      </c>
      <c r="B63" s="2" t="s">
        <v>131</v>
      </c>
      <c r="C63" s="20">
        <v>236759810</v>
      </c>
      <c r="D63" s="21">
        <v>567.73</v>
      </c>
      <c r="E63" s="22"/>
      <c r="F63" s="22"/>
      <c r="G63" s="31">
        <v>0.3221</v>
      </c>
      <c r="H63" s="45">
        <f t="shared" si="7"/>
        <v>1</v>
      </c>
      <c r="I63" s="22"/>
      <c r="J63" s="23">
        <v>1741718</v>
      </c>
      <c r="K63" s="24">
        <f t="shared" si="0"/>
        <v>3067.8632448523063</v>
      </c>
      <c r="L63" s="26">
        <f t="shared" si="1"/>
        <v>7.3564765911917229</v>
      </c>
      <c r="M63" s="22"/>
      <c r="N63" s="24">
        <v>457015</v>
      </c>
      <c r="O63" s="26">
        <v>3.1970000000000001</v>
      </c>
      <c r="P63" s="25">
        <f t="shared" si="2"/>
        <v>5.4261869867187338</v>
      </c>
      <c r="Q63" s="22"/>
      <c r="R63" s="24">
        <v>945000</v>
      </c>
      <c r="S63" s="24">
        <f t="shared" si="3"/>
        <v>2469.5101544748381</v>
      </c>
      <c r="T63" s="26">
        <f t="shared" si="4"/>
        <v>3.9913868827652808</v>
      </c>
      <c r="U63" s="27">
        <f t="shared" si="5"/>
        <v>0.80496096382996563</v>
      </c>
      <c r="V63" s="22"/>
      <c r="W63" s="38">
        <f t="shared" si="6"/>
        <v>5.921676487238269</v>
      </c>
    </row>
    <row r="64" spans="1:23">
      <c r="A64" s="1" t="s">
        <v>132</v>
      </c>
      <c r="B64" s="2" t="s">
        <v>133</v>
      </c>
      <c r="C64" s="20">
        <v>535558113</v>
      </c>
      <c r="D64" s="21">
        <v>479.53</v>
      </c>
      <c r="E64" s="22"/>
      <c r="F64" s="22"/>
      <c r="G64" s="31">
        <v>0.28000000000000003</v>
      </c>
      <c r="H64" s="45">
        <f t="shared" si="7"/>
        <v>0</v>
      </c>
      <c r="I64" s="22"/>
      <c r="J64" s="23">
        <v>1392113</v>
      </c>
      <c r="K64" s="24">
        <f t="shared" si="0"/>
        <v>2903.0780138885993</v>
      </c>
      <c r="L64" s="26">
        <f t="shared" si="1"/>
        <v>2.5993687075374394</v>
      </c>
      <c r="M64" s="22"/>
      <c r="N64" s="24">
        <v>17669</v>
      </c>
      <c r="O64" s="26">
        <v>1.3</v>
      </c>
      <c r="P64" s="25">
        <f t="shared" si="2"/>
        <v>2.5663769563696253</v>
      </c>
      <c r="Q64" s="22"/>
      <c r="R64" s="24">
        <v>1097596</v>
      </c>
      <c r="S64" s="24">
        <f t="shared" si="3"/>
        <v>2325.746043000438</v>
      </c>
      <c r="T64" s="26">
        <f t="shared" si="4"/>
        <v>2.0494433253035229</v>
      </c>
      <c r="U64" s="27">
        <f t="shared" si="5"/>
        <v>0.8011310863414105</v>
      </c>
      <c r="V64" s="22"/>
      <c r="W64" s="38">
        <f t="shared" si="6"/>
        <v>2.0824350764713371</v>
      </c>
    </row>
    <row r="65" spans="1:23">
      <c r="A65" s="1" t="s">
        <v>134</v>
      </c>
      <c r="B65" s="2" t="s">
        <v>135</v>
      </c>
      <c r="C65" s="20">
        <v>880462168</v>
      </c>
      <c r="D65" s="21">
        <v>2441.8599999999997</v>
      </c>
      <c r="E65" s="22"/>
      <c r="F65" s="22"/>
      <c r="G65" s="31">
        <v>0.28000000000000003</v>
      </c>
      <c r="H65" s="45">
        <f t="shared" si="7"/>
        <v>0</v>
      </c>
      <c r="I65" s="22"/>
      <c r="J65" s="23">
        <v>6137019</v>
      </c>
      <c r="K65" s="24">
        <f t="shared" si="0"/>
        <v>2513.2558787154057</v>
      </c>
      <c r="L65" s="26">
        <f t="shared" si="1"/>
        <v>6.9702245287159235</v>
      </c>
      <c r="M65" s="22"/>
      <c r="N65" s="24">
        <v>1952928</v>
      </c>
      <c r="O65" s="26">
        <v>3.4849999999999999</v>
      </c>
      <c r="P65" s="25">
        <f t="shared" si="2"/>
        <v>4.7521530760422177</v>
      </c>
      <c r="Q65" s="22"/>
      <c r="R65" s="24">
        <v>1905500</v>
      </c>
      <c r="S65" s="24">
        <f t="shared" si="3"/>
        <v>1580.1184343082734</v>
      </c>
      <c r="T65" s="26">
        <f t="shared" si="4"/>
        <v>2.1642042886730821</v>
      </c>
      <c r="U65" s="27">
        <f t="shared" si="5"/>
        <v>0.62871371263474984</v>
      </c>
      <c r="V65" s="22"/>
      <c r="W65" s="38">
        <f t="shared" si="6"/>
        <v>4.3822757413467874</v>
      </c>
    </row>
    <row r="66" spans="1:23">
      <c r="A66" s="1" t="s">
        <v>136</v>
      </c>
      <c r="B66" s="2" t="s">
        <v>137</v>
      </c>
      <c r="C66" s="20">
        <v>1857544896</v>
      </c>
      <c r="D66" s="21">
        <v>1837.6100000000001</v>
      </c>
      <c r="E66" s="22"/>
      <c r="F66" s="22"/>
      <c r="G66" s="31">
        <v>0.32850000000000001</v>
      </c>
      <c r="H66" s="45">
        <f t="shared" si="7"/>
        <v>1</v>
      </c>
      <c r="I66" s="22"/>
      <c r="J66" s="23">
        <v>4843348</v>
      </c>
      <c r="K66" s="24">
        <f t="shared" si="0"/>
        <v>2635.6778641822802</v>
      </c>
      <c r="L66" s="26">
        <f t="shared" si="1"/>
        <v>2.6073921607114685</v>
      </c>
      <c r="M66" s="22"/>
      <c r="N66" s="24">
        <v>0</v>
      </c>
      <c r="O66" s="26">
        <v>1.111</v>
      </c>
      <c r="P66" s="25">
        <f t="shared" si="2"/>
        <v>2.6073921607114685</v>
      </c>
      <c r="Q66" s="22"/>
      <c r="R66" s="24">
        <v>4843348</v>
      </c>
      <c r="S66" s="24">
        <f t="shared" si="3"/>
        <v>2635.6778641822802</v>
      </c>
      <c r="T66" s="26">
        <f t="shared" si="4"/>
        <v>2.6073921607114685</v>
      </c>
      <c r="U66" s="27">
        <f t="shared" si="5"/>
        <v>1</v>
      </c>
      <c r="V66" s="22"/>
      <c r="W66" s="38">
        <f t="shared" si="6"/>
        <v>2.6073921607114685</v>
      </c>
    </row>
    <row r="67" spans="1:23">
      <c r="A67" s="1" t="s">
        <v>138</v>
      </c>
      <c r="B67" s="2" t="s">
        <v>139</v>
      </c>
      <c r="C67" s="20">
        <v>71348086</v>
      </c>
      <c r="D67" s="21">
        <v>64.05</v>
      </c>
      <c r="E67" s="22"/>
      <c r="F67" s="22"/>
      <c r="G67" s="31">
        <v>0.377</v>
      </c>
      <c r="H67" s="45">
        <f t="shared" si="7"/>
        <v>1</v>
      </c>
      <c r="I67" s="22"/>
      <c r="J67" s="23">
        <v>357513</v>
      </c>
      <c r="K67" s="24">
        <f t="shared" si="0"/>
        <v>5581.7798594847782</v>
      </c>
      <c r="L67" s="26">
        <f t="shared" si="1"/>
        <v>5.0108281811512088</v>
      </c>
      <c r="M67" s="22"/>
      <c r="N67" s="24">
        <v>42376</v>
      </c>
      <c r="O67" s="26">
        <v>1.861</v>
      </c>
      <c r="P67" s="25">
        <f t="shared" si="2"/>
        <v>4.4168949395503061</v>
      </c>
      <c r="Q67" s="22"/>
      <c r="R67" s="24">
        <v>222176</v>
      </c>
      <c r="S67" s="24">
        <f t="shared" si="3"/>
        <v>4130.3981264637005</v>
      </c>
      <c r="T67" s="26">
        <f t="shared" si="4"/>
        <v>3.1139728121087931</v>
      </c>
      <c r="U67" s="27">
        <f t="shared" si="5"/>
        <v>0.7399786860897366</v>
      </c>
      <c r="V67" s="22"/>
      <c r="W67" s="38">
        <f t="shared" si="6"/>
        <v>3.7079060537096957</v>
      </c>
    </row>
    <row r="68" spans="1:23">
      <c r="A68" s="1" t="s">
        <v>140</v>
      </c>
      <c r="B68" s="2" t="s">
        <v>141</v>
      </c>
      <c r="C68" s="20">
        <v>2653285847</v>
      </c>
      <c r="D68" s="21">
        <v>4298.1899999999996</v>
      </c>
      <c r="E68" s="22"/>
      <c r="F68" s="22"/>
      <c r="G68" s="31">
        <v>0.28000000000000003</v>
      </c>
      <c r="H68" s="45">
        <f t="shared" si="7"/>
        <v>0</v>
      </c>
      <c r="I68" s="22"/>
      <c r="J68" s="23">
        <v>10592619</v>
      </c>
      <c r="K68" s="24">
        <f t="shared" si="0"/>
        <v>2464.4371235333947</v>
      </c>
      <c r="L68" s="26">
        <f t="shared" si="1"/>
        <v>3.9922645394489984</v>
      </c>
      <c r="M68" s="22"/>
      <c r="N68" s="24">
        <v>1934374</v>
      </c>
      <c r="O68" s="26">
        <v>1.996</v>
      </c>
      <c r="P68" s="25">
        <f t="shared" si="2"/>
        <v>3.2632160646353459</v>
      </c>
      <c r="Q68" s="22"/>
      <c r="R68" s="24">
        <v>8658245</v>
      </c>
      <c r="S68" s="24">
        <f t="shared" si="3"/>
        <v>2464.4371235333947</v>
      </c>
      <c r="T68" s="26">
        <f t="shared" si="4"/>
        <v>3.2632160646353459</v>
      </c>
      <c r="U68" s="27">
        <f t="shared" si="5"/>
        <v>1</v>
      </c>
      <c r="V68" s="22"/>
      <c r="W68" s="38">
        <f t="shared" si="6"/>
        <v>3.9922645394489984</v>
      </c>
    </row>
    <row r="69" spans="1:23">
      <c r="A69" s="1" t="s">
        <v>142</v>
      </c>
      <c r="B69" s="2" t="s">
        <v>143</v>
      </c>
      <c r="C69" s="20">
        <v>1379180046</v>
      </c>
      <c r="D69" s="21">
        <v>2715.19</v>
      </c>
      <c r="E69" s="22"/>
      <c r="F69" s="22"/>
      <c r="G69" s="31">
        <v>0.28000000000000003</v>
      </c>
      <c r="H69" s="45">
        <f t="shared" si="7"/>
        <v>0</v>
      </c>
      <c r="I69" s="22"/>
      <c r="J69" s="23">
        <v>6635969</v>
      </c>
      <c r="K69" s="24">
        <f t="shared" si="0"/>
        <v>2444.0164408383944</v>
      </c>
      <c r="L69" s="26">
        <f t="shared" si="1"/>
        <v>4.8115320543145383</v>
      </c>
      <c r="M69" s="22"/>
      <c r="N69" s="24">
        <v>1570733</v>
      </c>
      <c r="O69" s="26">
        <v>2.4060000000000001</v>
      </c>
      <c r="P69" s="25">
        <f t="shared" si="2"/>
        <v>3.6726430422848502</v>
      </c>
      <c r="Q69" s="22"/>
      <c r="R69" s="24">
        <v>3585647</v>
      </c>
      <c r="S69" s="24">
        <f t="shared" si="3"/>
        <v>1899.0862517908506</v>
      </c>
      <c r="T69" s="26">
        <f t="shared" si="4"/>
        <v>2.5998396731444591</v>
      </c>
      <c r="U69" s="27">
        <f t="shared" si="5"/>
        <v>0.77703497409345945</v>
      </c>
      <c r="V69" s="22"/>
      <c r="W69" s="38">
        <f t="shared" si="6"/>
        <v>3.7387286851741472</v>
      </c>
    </row>
    <row r="70" spans="1:23">
      <c r="A70" s="1" t="s">
        <v>144</v>
      </c>
      <c r="B70" s="2" t="s">
        <v>145</v>
      </c>
      <c r="C70" s="20">
        <v>3002002696</v>
      </c>
      <c r="D70" s="21">
        <v>5219.1400000000003</v>
      </c>
      <c r="E70" s="22"/>
      <c r="F70" s="22"/>
      <c r="G70" s="31">
        <v>0.28000000000000003</v>
      </c>
      <c r="H70" s="45">
        <f t="shared" si="7"/>
        <v>0</v>
      </c>
      <c r="I70" s="22"/>
      <c r="J70" s="23">
        <v>13266671</v>
      </c>
      <c r="K70" s="24">
        <f t="shared" si="0"/>
        <v>2541.9266392547429</v>
      </c>
      <c r="L70" s="26">
        <f t="shared" si="1"/>
        <v>4.419273512870955</v>
      </c>
      <c r="M70" s="22"/>
      <c r="N70" s="24">
        <v>2830423</v>
      </c>
      <c r="O70" s="26">
        <v>2.21</v>
      </c>
      <c r="P70" s="25">
        <f t="shared" si="2"/>
        <v>3.4764285901227585</v>
      </c>
      <c r="Q70" s="22"/>
      <c r="R70" s="24">
        <v>6991865</v>
      </c>
      <c r="S70" s="24">
        <f t="shared" si="3"/>
        <v>1881.9744249052524</v>
      </c>
      <c r="T70" s="26">
        <f t="shared" si="4"/>
        <v>2.329066862370333</v>
      </c>
      <c r="U70" s="27">
        <f t="shared" si="5"/>
        <v>0.74037322550623286</v>
      </c>
      <c r="V70" s="22"/>
      <c r="W70" s="38">
        <f t="shared" si="6"/>
        <v>3.2719117851185304</v>
      </c>
    </row>
    <row r="71" spans="1:23">
      <c r="A71" s="1" t="s">
        <v>146</v>
      </c>
      <c r="B71" s="2" t="s">
        <v>147</v>
      </c>
      <c r="C71" s="20">
        <v>546684781</v>
      </c>
      <c r="D71" s="21">
        <v>95.72</v>
      </c>
      <c r="E71" s="22"/>
      <c r="F71" s="22"/>
      <c r="G71" s="31">
        <v>0.28000000000000003</v>
      </c>
      <c r="H71" s="45">
        <f t="shared" si="7"/>
        <v>0</v>
      </c>
      <c r="I71" s="22"/>
      <c r="J71" s="23">
        <v>516940</v>
      </c>
      <c r="K71" s="24">
        <f t="shared" si="0"/>
        <v>5400.5432511491854</v>
      </c>
      <c r="L71" s="26">
        <f t="shared" si="1"/>
        <v>0.9455906181518523</v>
      </c>
      <c r="M71" s="22"/>
      <c r="N71" s="24">
        <v>0</v>
      </c>
      <c r="O71" s="26">
        <v>0.47299999999999998</v>
      </c>
      <c r="P71" s="25">
        <f t="shared" si="2"/>
        <v>0.9455906181518523</v>
      </c>
      <c r="Q71" s="22"/>
      <c r="R71" s="24">
        <v>375000</v>
      </c>
      <c r="S71" s="24">
        <f t="shared" si="3"/>
        <v>3917.6765566234853</v>
      </c>
      <c r="T71" s="26">
        <f t="shared" si="4"/>
        <v>0.68595288003819521</v>
      </c>
      <c r="U71" s="27">
        <f t="shared" si="5"/>
        <v>0.72542267961465545</v>
      </c>
      <c r="V71" s="22"/>
      <c r="W71" s="38">
        <f t="shared" si="6"/>
        <v>0.68595288003819521</v>
      </c>
    </row>
    <row r="72" spans="1:23">
      <c r="A72" s="1" t="s">
        <v>148</v>
      </c>
      <c r="B72" s="2" t="s">
        <v>149</v>
      </c>
      <c r="C72" s="20">
        <v>1575592018</v>
      </c>
      <c r="D72" s="21">
        <v>1990.9599999999998</v>
      </c>
      <c r="E72" s="22"/>
      <c r="F72" s="22"/>
      <c r="G72" s="31">
        <v>0.28970000000000001</v>
      </c>
      <c r="H72" s="45">
        <f t="shared" si="7"/>
        <v>1</v>
      </c>
      <c r="I72" s="22"/>
      <c r="J72" s="23">
        <v>4781210</v>
      </c>
      <c r="K72" s="24">
        <f t="shared" ref="K72:K135" si="8">J72/D72</f>
        <v>2401.4595973801584</v>
      </c>
      <c r="L72" s="26">
        <f t="shared" ref="L72:L135" si="9">J72/C72*1000</f>
        <v>3.0345482494060212</v>
      </c>
      <c r="M72" s="22"/>
      <c r="N72" s="24">
        <v>313644</v>
      </c>
      <c r="O72" s="26">
        <v>1.466</v>
      </c>
      <c r="P72" s="25">
        <f t="shared" ref="P72:P135" si="10">(J72-N72)/C72*1000</f>
        <v>2.8354840269316473</v>
      </c>
      <c r="Q72" s="22"/>
      <c r="R72" s="24">
        <v>3930850</v>
      </c>
      <c r="S72" s="24">
        <f t="shared" ref="S72:S135" si="11">(N72+R72)/D72</f>
        <v>2131.8831116647248</v>
      </c>
      <c r="T72" s="26">
        <f t="shared" ref="T72:T135" si="12">R72/C72*1000</f>
        <v>2.4948400062280589</v>
      </c>
      <c r="U72" s="27">
        <f t="shared" ref="U72:U135" si="13">(N72+R72)/J72</f>
        <v>0.88774473407359222</v>
      </c>
      <c r="V72" s="22"/>
      <c r="W72" s="38">
        <f t="shared" ref="W72:W135" si="14">(R72+N72)/C72*1000</f>
        <v>2.6939042287024328</v>
      </c>
    </row>
    <row r="73" spans="1:23">
      <c r="A73" s="1" t="s">
        <v>150</v>
      </c>
      <c r="B73" s="2" t="s">
        <v>151</v>
      </c>
      <c r="C73" s="20">
        <v>22941260796</v>
      </c>
      <c r="D73" s="21">
        <v>19524.52</v>
      </c>
      <c r="E73" s="22"/>
      <c r="F73" s="22"/>
      <c r="G73" s="31">
        <v>0.28000000000000003</v>
      </c>
      <c r="H73" s="45">
        <f t="shared" ref="H73:H136" si="15">IF(G73&gt;0.28,1,0)</f>
        <v>0</v>
      </c>
      <c r="I73" s="22"/>
      <c r="J73" s="23">
        <v>46306833</v>
      </c>
      <c r="K73" s="24">
        <f t="shared" si="8"/>
        <v>2371.7270898337065</v>
      </c>
      <c r="L73" s="26">
        <f t="shared" si="9"/>
        <v>2.0184955574923755</v>
      </c>
      <c r="M73" s="22"/>
      <c r="N73" s="24">
        <v>0</v>
      </c>
      <c r="O73" s="26">
        <v>1.0089999999999999</v>
      </c>
      <c r="P73" s="25">
        <f t="shared" si="10"/>
        <v>2.0184955574923755</v>
      </c>
      <c r="Q73" s="22"/>
      <c r="R73" s="24">
        <v>45800000</v>
      </c>
      <c r="S73" s="24">
        <f t="shared" si="11"/>
        <v>2345.7682954561751</v>
      </c>
      <c r="T73" s="26">
        <f t="shared" si="12"/>
        <v>1.996402918185979</v>
      </c>
      <c r="U73" s="27">
        <f t="shared" si="13"/>
        <v>0.98905489822635895</v>
      </c>
      <c r="V73" s="22"/>
      <c r="W73" s="38">
        <f t="shared" si="14"/>
        <v>1.996402918185979</v>
      </c>
    </row>
    <row r="74" spans="1:23">
      <c r="A74" s="1" t="s">
        <v>152</v>
      </c>
      <c r="B74" s="2" t="s">
        <v>153</v>
      </c>
      <c r="C74" s="20">
        <v>2337672694.8000002</v>
      </c>
      <c r="D74" s="21">
        <v>2781.9600000000005</v>
      </c>
      <c r="E74" s="22"/>
      <c r="F74" s="22"/>
      <c r="G74" s="31">
        <v>0.28000000000000003</v>
      </c>
      <c r="H74" s="45">
        <f t="shared" si="15"/>
        <v>0</v>
      </c>
      <c r="I74" s="22"/>
      <c r="J74" s="23">
        <v>6802685</v>
      </c>
      <c r="K74" s="24">
        <f t="shared" si="8"/>
        <v>2445.2849789357138</v>
      </c>
      <c r="L74" s="26">
        <f t="shared" si="9"/>
        <v>2.9100245792031223</v>
      </c>
      <c r="M74" s="22"/>
      <c r="N74" s="24">
        <v>439486</v>
      </c>
      <c r="O74" s="26">
        <v>1.4550000000000001</v>
      </c>
      <c r="P74" s="25">
        <f t="shared" si="10"/>
        <v>2.7220230677094017</v>
      </c>
      <c r="Q74" s="22"/>
      <c r="R74" s="24">
        <v>5240000</v>
      </c>
      <c r="S74" s="24">
        <f t="shared" si="11"/>
        <v>2041.5412155458737</v>
      </c>
      <c r="T74" s="26">
        <f t="shared" si="12"/>
        <v>2.241545624268118</v>
      </c>
      <c r="U74" s="27">
        <f t="shared" si="13"/>
        <v>0.83488887108546106</v>
      </c>
      <c r="V74" s="22"/>
      <c r="W74" s="38">
        <f t="shared" si="14"/>
        <v>2.429547135761839</v>
      </c>
    </row>
    <row r="75" spans="1:23">
      <c r="A75" s="1" t="s">
        <v>154</v>
      </c>
      <c r="B75" s="2" t="s">
        <v>155</v>
      </c>
      <c r="C75" s="20">
        <v>1017892208</v>
      </c>
      <c r="D75" s="21">
        <v>1487.1799999999998</v>
      </c>
      <c r="E75" s="22"/>
      <c r="F75" s="22"/>
      <c r="G75" s="31">
        <v>0.28000000000000003</v>
      </c>
      <c r="H75" s="45">
        <f t="shared" si="15"/>
        <v>0</v>
      </c>
      <c r="I75" s="22"/>
      <c r="J75" s="23">
        <v>3857969</v>
      </c>
      <c r="K75" s="24">
        <f t="shared" si="8"/>
        <v>2594.1506744308022</v>
      </c>
      <c r="L75" s="26">
        <f t="shared" si="9"/>
        <v>3.7901547626347485</v>
      </c>
      <c r="M75" s="22"/>
      <c r="N75" s="24">
        <v>639263</v>
      </c>
      <c r="O75" s="26">
        <v>1.895</v>
      </c>
      <c r="P75" s="25">
        <f t="shared" si="10"/>
        <v>3.1621285384670119</v>
      </c>
      <c r="Q75" s="22"/>
      <c r="R75" s="24">
        <v>2924000</v>
      </c>
      <c r="S75" s="24">
        <f t="shared" si="11"/>
        <v>2395.9863634529784</v>
      </c>
      <c r="T75" s="26">
        <f t="shared" si="12"/>
        <v>2.872602793320528</v>
      </c>
      <c r="U75" s="27">
        <f t="shared" si="13"/>
        <v>0.92361110211098119</v>
      </c>
      <c r="V75" s="22"/>
      <c r="W75" s="38">
        <f t="shared" si="14"/>
        <v>3.5006290174882642</v>
      </c>
    </row>
    <row r="76" spans="1:23">
      <c r="A76" s="28" t="s">
        <v>156</v>
      </c>
      <c r="B76" s="29" t="s">
        <v>157</v>
      </c>
      <c r="C76" s="30">
        <v>86949901</v>
      </c>
      <c r="D76" s="21">
        <v>66.069999999999993</v>
      </c>
      <c r="E76" s="22"/>
      <c r="F76" s="22"/>
      <c r="G76" s="31">
        <v>0.28000000000000003</v>
      </c>
      <c r="H76" s="45">
        <f t="shared" si="15"/>
        <v>0</v>
      </c>
      <c r="I76" s="22"/>
      <c r="J76" s="23">
        <v>583805</v>
      </c>
      <c r="K76" s="24">
        <f t="shared" si="8"/>
        <v>8836.1586196458302</v>
      </c>
      <c r="L76" s="26">
        <f t="shared" si="9"/>
        <v>6.7142687143485071</v>
      </c>
      <c r="M76" s="22"/>
      <c r="N76" s="24">
        <v>181733</v>
      </c>
      <c r="O76" s="26">
        <v>3.3570000000000002</v>
      </c>
      <c r="P76" s="25">
        <f t="shared" si="10"/>
        <v>4.624180078134879</v>
      </c>
      <c r="Q76" s="22"/>
      <c r="R76" s="24">
        <v>230000</v>
      </c>
      <c r="S76" s="24">
        <f t="shared" si="11"/>
        <v>6231.7693355532019</v>
      </c>
      <c r="T76" s="26">
        <f t="shared" si="12"/>
        <v>2.6452014016669207</v>
      </c>
      <c r="U76" s="27">
        <f t="shared" si="13"/>
        <v>0.70525774873459457</v>
      </c>
      <c r="V76" s="22"/>
      <c r="W76" s="38">
        <f t="shared" si="14"/>
        <v>4.7352900378805494</v>
      </c>
    </row>
    <row r="77" spans="1:23">
      <c r="A77" s="28" t="s">
        <v>158</v>
      </c>
      <c r="B77" s="29" t="s">
        <v>159</v>
      </c>
      <c r="C77" s="30">
        <v>226366754</v>
      </c>
      <c r="D77" s="21">
        <v>341.08000000000004</v>
      </c>
      <c r="E77" s="22"/>
      <c r="F77" s="22"/>
      <c r="G77" s="31">
        <v>0.28000000000000003</v>
      </c>
      <c r="H77" s="45">
        <f t="shared" si="15"/>
        <v>0</v>
      </c>
      <c r="I77" s="22"/>
      <c r="J77" s="23">
        <v>1011387</v>
      </c>
      <c r="K77" s="24">
        <f t="shared" si="8"/>
        <v>2965.2486220241581</v>
      </c>
      <c r="L77" s="26">
        <f t="shared" si="9"/>
        <v>4.4679131636088218</v>
      </c>
      <c r="M77" s="22"/>
      <c r="N77" s="24">
        <v>218893</v>
      </c>
      <c r="O77" s="26">
        <v>2.234</v>
      </c>
      <c r="P77" s="25">
        <f t="shared" si="10"/>
        <v>3.5009292928236273</v>
      </c>
      <c r="Q77" s="22"/>
      <c r="R77" s="24">
        <v>495000</v>
      </c>
      <c r="S77" s="24">
        <f t="shared" si="11"/>
        <v>2093.0368242054647</v>
      </c>
      <c r="T77" s="26">
        <f t="shared" si="12"/>
        <v>2.1867168709765568</v>
      </c>
      <c r="U77" s="27">
        <f t="shared" si="13"/>
        <v>0.70585542428368175</v>
      </c>
      <c r="V77" s="22"/>
      <c r="W77" s="38">
        <f t="shared" si="14"/>
        <v>3.1537007417617522</v>
      </c>
    </row>
    <row r="78" spans="1:23">
      <c r="A78" s="28" t="s">
        <v>160</v>
      </c>
      <c r="B78" s="29" t="s">
        <v>161</v>
      </c>
      <c r="C78" s="30">
        <v>3514818653</v>
      </c>
      <c r="D78" s="21">
        <v>4522.78</v>
      </c>
      <c r="E78" s="22"/>
      <c r="F78" s="22"/>
      <c r="G78" s="31">
        <v>0.2888</v>
      </c>
      <c r="H78" s="45">
        <f t="shared" si="15"/>
        <v>1</v>
      </c>
      <c r="I78" s="22"/>
      <c r="J78" s="23">
        <v>11017600</v>
      </c>
      <c r="K78" s="24">
        <f t="shared" si="8"/>
        <v>2436.0238614303594</v>
      </c>
      <c r="L78" s="26">
        <f t="shared" si="9"/>
        <v>3.1346140690917745</v>
      </c>
      <c r="M78" s="22"/>
      <c r="N78" s="24">
        <v>888986</v>
      </c>
      <c r="O78" s="26">
        <v>1.52</v>
      </c>
      <c r="P78" s="25">
        <f t="shared" si="10"/>
        <v>2.8816889290589525</v>
      </c>
      <c r="Q78" s="22"/>
      <c r="R78" s="24">
        <v>9238151</v>
      </c>
      <c r="S78" s="24">
        <f t="shared" si="11"/>
        <v>2239.1398653040828</v>
      </c>
      <c r="T78" s="26">
        <f t="shared" si="12"/>
        <v>2.6283435681994489</v>
      </c>
      <c r="U78" s="27">
        <f t="shared" si="13"/>
        <v>0.91917813316874819</v>
      </c>
      <c r="V78" s="22"/>
      <c r="W78" s="38">
        <f t="shared" si="14"/>
        <v>2.8812687082322705</v>
      </c>
    </row>
    <row r="79" spans="1:23">
      <c r="A79" s="28" t="s">
        <v>162</v>
      </c>
      <c r="B79" s="29" t="s">
        <v>163</v>
      </c>
      <c r="C79" s="30">
        <v>817134873</v>
      </c>
      <c r="D79" s="21">
        <v>2185.8799999999997</v>
      </c>
      <c r="E79" s="22"/>
      <c r="F79" s="22"/>
      <c r="G79" s="31">
        <v>0.28000000000000003</v>
      </c>
      <c r="H79" s="45">
        <f t="shared" si="15"/>
        <v>0</v>
      </c>
      <c r="I79" s="22"/>
      <c r="J79" s="23">
        <v>5410563</v>
      </c>
      <c r="K79" s="24">
        <f t="shared" si="8"/>
        <v>2475.2333156440432</v>
      </c>
      <c r="L79" s="26">
        <f t="shared" si="9"/>
        <v>6.6213830528806721</v>
      </c>
      <c r="M79" s="22"/>
      <c r="N79" s="24">
        <v>1670069</v>
      </c>
      <c r="O79" s="26">
        <v>3.3109999999999999</v>
      </c>
      <c r="P79" s="25">
        <f t="shared" si="10"/>
        <v>4.5775723489407358</v>
      </c>
      <c r="Q79" s="22"/>
      <c r="R79" s="24">
        <v>3207661</v>
      </c>
      <c r="S79" s="24">
        <f t="shared" si="11"/>
        <v>2231.4719929730823</v>
      </c>
      <c r="T79" s="26">
        <f t="shared" si="12"/>
        <v>3.9254976210028913</v>
      </c>
      <c r="U79" s="27">
        <f t="shared" si="13"/>
        <v>0.90151986031767861</v>
      </c>
      <c r="V79" s="22"/>
      <c r="W79" s="38">
        <f t="shared" si="14"/>
        <v>5.9693083249428271</v>
      </c>
    </row>
    <row r="80" spans="1:23">
      <c r="A80" s="28" t="s">
        <v>164</v>
      </c>
      <c r="B80" s="29" t="s">
        <v>165</v>
      </c>
      <c r="C80" s="30">
        <v>210954832</v>
      </c>
      <c r="D80" s="21">
        <v>97.679999999999993</v>
      </c>
      <c r="E80" s="22"/>
      <c r="F80" s="22"/>
      <c r="G80" s="31">
        <v>0.37360000000000004</v>
      </c>
      <c r="H80" s="45">
        <f t="shared" si="15"/>
        <v>1</v>
      </c>
      <c r="I80" s="22"/>
      <c r="J80" s="23">
        <v>313342</v>
      </c>
      <c r="K80" s="24">
        <f t="shared" si="8"/>
        <v>3207.8419328419332</v>
      </c>
      <c r="L80" s="26">
        <f t="shared" si="9"/>
        <v>1.4853511390533116</v>
      </c>
      <c r="M80" s="22"/>
      <c r="N80" s="24">
        <v>0</v>
      </c>
      <c r="O80" s="26">
        <v>0.55700000000000005</v>
      </c>
      <c r="P80" s="25">
        <f t="shared" si="10"/>
        <v>1.4853511390533116</v>
      </c>
      <c r="Q80" s="22"/>
      <c r="R80" s="24">
        <v>190000</v>
      </c>
      <c r="S80" s="24">
        <f t="shared" si="11"/>
        <v>1945.1269451269452</v>
      </c>
      <c r="T80" s="26">
        <f t="shared" si="12"/>
        <v>0.9006667360906907</v>
      </c>
      <c r="U80" s="27">
        <f t="shared" si="13"/>
        <v>0.60636620689214982</v>
      </c>
      <c r="V80" s="22"/>
      <c r="W80" s="38">
        <f t="shared" si="14"/>
        <v>0.9006667360906907</v>
      </c>
    </row>
    <row r="81" spans="1:23">
      <c r="A81" s="28" t="s">
        <v>166</v>
      </c>
      <c r="B81" s="29" t="s">
        <v>167</v>
      </c>
      <c r="C81" s="30">
        <v>16814622811</v>
      </c>
      <c r="D81" s="21">
        <v>17957.5</v>
      </c>
      <c r="E81" s="22"/>
      <c r="F81" s="22"/>
      <c r="G81" s="31">
        <v>0.28000000000000003</v>
      </c>
      <c r="H81" s="45">
        <f t="shared" si="15"/>
        <v>0</v>
      </c>
      <c r="I81" s="22"/>
      <c r="J81" s="23">
        <v>44592456</v>
      </c>
      <c r="K81" s="24">
        <f t="shared" si="8"/>
        <v>2483.2218293192259</v>
      </c>
      <c r="L81" s="26">
        <f t="shared" si="9"/>
        <v>2.6520045380279327</v>
      </c>
      <c r="M81" s="22"/>
      <c r="N81" s="24">
        <v>992064</v>
      </c>
      <c r="O81" s="26">
        <v>1.3260000000000001</v>
      </c>
      <c r="P81" s="25">
        <f t="shared" si="10"/>
        <v>2.5930044634410083</v>
      </c>
      <c r="Q81" s="22"/>
      <c r="R81" s="24">
        <v>43600392</v>
      </c>
      <c r="S81" s="24">
        <f t="shared" si="11"/>
        <v>2483.2218293192259</v>
      </c>
      <c r="T81" s="26">
        <f t="shared" si="12"/>
        <v>2.5930044634410083</v>
      </c>
      <c r="U81" s="27">
        <f t="shared" si="13"/>
        <v>1</v>
      </c>
      <c r="V81" s="22"/>
      <c r="W81" s="38">
        <f t="shared" si="14"/>
        <v>2.6520045380279327</v>
      </c>
    </row>
    <row r="82" spans="1:23" ht="31.2">
      <c r="A82" s="28" t="s">
        <v>168</v>
      </c>
      <c r="B82" s="29" t="s">
        <v>169</v>
      </c>
      <c r="C82" s="30">
        <v>13287392739</v>
      </c>
      <c r="D82" s="21">
        <v>25239.53</v>
      </c>
      <c r="E82" s="22"/>
      <c r="F82" s="22"/>
      <c r="G82" s="31">
        <v>0.28000000000000003</v>
      </c>
      <c r="H82" s="45">
        <f t="shared" si="15"/>
        <v>0</v>
      </c>
      <c r="I82" s="22"/>
      <c r="J82" s="23">
        <v>59993101</v>
      </c>
      <c r="K82" s="24">
        <f t="shared" si="8"/>
        <v>2376.950006596795</v>
      </c>
      <c r="L82" s="26">
        <f t="shared" si="9"/>
        <v>4.5150393443187289</v>
      </c>
      <c r="M82" s="22"/>
      <c r="N82" s="24">
        <v>13165006</v>
      </c>
      <c r="O82" s="26">
        <v>2.258</v>
      </c>
      <c r="P82" s="25">
        <f t="shared" si="10"/>
        <v>3.5242500857639474</v>
      </c>
      <c r="Q82" s="22"/>
      <c r="R82" s="24">
        <v>40800000</v>
      </c>
      <c r="S82" s="24">
        <f t="shared" si="11"/>
        <v>2138.1145369981136</v>
      </c>
      <c r="T82" s="26">
        <f t="shared" si="12"/>
        <v>3.0705798196396636</v>
      </c>
      <c r="U82" s="27">
        <f t="shared" si="13"/>
        <v>0.89952019649726056</v>
      </c>
      <c r="V82" s="22"/>
      <c r="W82" s="38">
        <f t="shared" si="14"/>
        <v>4.0613690781944456</v>
      </c>
    </row>
    <row r="83" spans="1:23">
      <c r="A83" s="28" t="s">
        <v>170</v>
      </c>
      <c r="B83" s="29" t="s">
        <v>171</v>
      </c>
      <c r="C83" s="30">
        <v>52784554</v>
      </c>
      <c r="D83" s="21">
        <v>26.490000000000002</v>
      </c>
      <c r="E83" s="22"/>
      <c r="F83" s="22"/>
      <c r="G83" s="31">
        <v>0.28000000000000003</v>
      </c>
      <c r="H83" s="45">
        <f t="shared" si="15"/>
        <v>0</v>
      </c>
      <c r="I83" s="22"/>
      <c r="J83" s="23">
        <v>181309</v>
      </c>
      <c r="K83" s="24">
        <f t="shared" si="8"/>
        <v>6844.4318610796518</v>
      </c>
      <c r="L83" s="26">
        <f t="shared" si="9"/>
        <v>3.4348874104344995</v>
      </c>
      <c r="M83" s="22"/>
      <c r="N83" s="24">
        <v>23759</v>
      </c>
      <c r="O83" s="26">
        <v>1.7170000000000001</v>
      </c>
      <c r="P83" s="25">
        <f t="shared" si="10"/>
        <v>2.9847746748035417</v>
      </c>
      <c r="Q83" s="22"/>
      <c r="R83" s="24">
        <v>0</v>
      </c>
      <c r="S83" s="24">
        <f t="shared" si="11"/>
        <v>896.90449226123053</v>
      </c>
      <c r="T83" s="26">
        <f t="shared" si="12"/>
        <v>0</v>
      </c>
      <c r="U83" s="27">
        <f t="shared" si="13"/>
        <v>0.13104148166941521</v>
      </c>
      <c r="V83" s="22"/>
      <c r="W83" s="38">
        <f t="shared" si="14"/>
        <v>0.45011273563095749</v>
      </c>
    </row>
    <row r="84" spans="1:23">
      <c r="A84" s="28" t="s">
        <v>172</v>
      </c>
      <c r="B84" s="29" t="s">
        <v>173</v>
      </c>
      <c r="C84" s="30">
        <v>14208790454</v>
      </c>
      <c r="D84" s="21">
        <v>21192.969999999998</v>
      </c>
      <c r="E84" s="22"/>
      <c r="F84" s="22"/>
      <c r="G84" s="31">
        <v>0.28899999999999998</v>
      </c>
      <c r="H84" s="45">
        <f t="shared" si="15"/>
        <v>1</v>
      </c>
      <c r="I84" s="22"/>
      <c r="J84" s="23">
        <v>52424360</v>
      </c>
      <c r="K84" s="24">
        <f t="shared" si="8"/>
        <v>2473.6674472714303</v>
      </c>
      <c r="L84" s="26">
        <f t="shared" si="9"/>
        <v>3.689572322832146</v>
      </c>
      <c r="M84" s="22"/>
      <c r="N84" s="24">
        <v>7389961</v>
      </c>
      <c r="O84" s="26">
        <v>1.7869999999999999</v>
      </c>
      <c r="P84" s="25">
        <f t="shared" si="10"/>
        <v>3.169474498606748</v>
      </c>
      <c r="Q84" s="22"/>
      <c r="R84" s="24">
        <v>42000000</v>
      </c>
      <c r="S84" s="24">
        <f t="shared" si="11"/>
        <v>2330.4879401046669</v>
      </c>
      <c r="T84" s="26">
        <f t="shared" si="12"/>
        <v>2.9559166303403632</v>
      </c>
      <c r="U84" s="27">
        <f t="shared" si="13"/>
        <v>0.94211853039312254</v>
      </c>
      <c r="V84" s="22"/>
      <c r="W84" s="38">
        <f t="shared" si="14"/>
        <v>3.4760144545657607</v>
      </c>
    </row>
    <row r="85" spans="1:23">
      <c r="A85" s="28" t="s">
        <v>174</v>
      </c>
      <c r="B85" s="29" t="s">
        <v>175</v>
      </c>
      <c r="C85" s="30">
        <v>4536014614</v>
      </c>
      <c r="D85" s="21">
        <v>5016.21</v>
      </c>
      <c r="E85" s="22"/>
      <c r="F85" s="22"/>
      <c r="G85" s="31">
        <v>0.28000000000000003</v>
      </c>
      <c r="H85" s="45">
        <f t="shared" si="15"/>
        <v>0</v>
      </c>
      <c r="I85" s="22"/>
      <c r="J85" s="23">
        <v>12569243</v>
      </c>
      <c r="K85" s="24">
        <f t="shared" si="8"/>
        <v>2505.7250394221933</v>
      </c>
      <c r="L85" s="26">
        <f t="shared" si="9"/>
        <v>2.7709882065208005</v>
      </c>
      <c r="M85" s="22"/>
      <c r="N85" s="24">
        <v>535441</v>
      </c>
      <c r="O85" s="26">
        <v>1.385</v>
      </c>
      <c r="P85" s="25">
        <f t="shared" si="10"/>
        <v>2.6529460383259691</v>
      </c>
      <c r="Q85" s="22"/>
      <c r="R85" s="24">
        <v>11210000</v>
      </c>
      <c r="S85" s="24">
        <f t="shared" si="11"/>
        <v>2341.4970665103733</v>
      </c>
      <c r="T85" s="26">
        <f t="shared" si="12"/>
        <v>2.4713324259144462</v>
      </c>
      <c r="U85" s="27">
        <f t="shared" si="13"/>
        <v>0.93445890098552475</v>
      </c>
      <c r="V85" s="22"/>
      <c r="W85" s="38">
        <f t="shared" si="14"/>
        <v>2.5893745941092772</v>
      </c>
    </row>
    <row r="86" spans="1:23">
      <c r="A86" s="28" t="s">
        <v>176</v>
      </c>
      <c r="B86" s="29" t="s">
        <v>177</v>
      </c>
      <c r="C86" s="30">
        <v>3534985734</v>
      </c>
      <c r="D86" s="21">
        <v>3346.4199999999996</v>
      </c>
      <c r="E86" s="22"/>
      <c r="F86" s="22"/>
      <c r="G86" s="31">
        <v>0.28820000000000001</v>
      </c>
      <c r="H86" s="45">
        <f t="shared" si="15"/>
        <v>1</v>
      </c>
      <c r="I86" s="22"/>
      <c r="J86" s="23">
        <v>8181776</v>
      </c>
      <c r="K86" s="24">
        <f t="shared" si="8"/>
        <v>2444.9339891585637</v>
      </c>
      <c r="L86" s="26">
        <f t="shared" si="9"/>
        <v>2.3145145739363255</v>
      </c>
      <c r="M86" s="22"/>
      <c r="N86" s="24">
        <v>0</v>
      </c>
      <c r="O86" s="26">
        <v>1.1240000000000001</v>
      </c>
      <c r="P86" s="25">
        <f t="shared" si="10"/>
        <v>2.3145145739363255</v>
      </c>
      <c r="Q86" s="22"/>
      <c r="R86" s="24">
        <v>7150000</v>
      </c>
      <c r="S86" s="24">
        <f t="shared" si="11"/>
        <v>2136.6116626125831</v>
      </c>
      <c r="T86" s="26">
        <f t="shared" si="12"/>
        <v>2.0226389971620744</v>
      </c>
      <c r="U86" s="27">
        <f t="shared" si="13"/>
        <v>0.87389339429483281</v>
      </c>
      <c r="V86" s="22"/>
      <c r="W86" s="38">
        <f t="shared" si="14"/>
        <v>2.0226389971620744</v>
      </c>
    </row>
    <row r="87" spans="1:23">
      <c r="A87" s="28" t="s">
        <v>178</v>
      </c>
      <c r="B87" s="29" t="s">
        <v>179</v>
      </c>
      <c r="C87" s="30">
        <v>379206963</v>
      </c>
      <c r="D87" s="21">
        <v>935.48</v>
      </c>
      <c r="E87" s="22"/>
      <c r="F87" s="22"/>
      <c r="G87" s="31">
        <v>0.28000000000000003</v>
      </c>
      <c r="H87" s="45">
        <f t="shared" si="15"/>
        <v>0</v>
      </c>
      <c r="I87" s="22"/>
      <c r="J87" s="23">
        <v>2535734</v>
      </c>
      <c r="K87" s="24">
        <f t="shared" si="8"/>
        <v>2710.6234232693378</v>
      </c>
      <c r="L87" s="26">
        <f t="shared" si="9"/>
        <v>6.6869394484193583</v>
      </c>
      <c r="M87" s="22"/>
      <c r="N87" s="24">
        <v>787344</v>
      </c>
      <c r="O87" s="26">
        <v>3.343</v>
      </c>
      <c r="P87" s="25">
        <f t="shared" si="10"/>
        <v>4.6106484600600544</v>
      </c>
      <c r="Q87" s="22"/>
      <c r="R87" s="24">
        <v>1400000</v>
      </c>
      <c r="S87" s="24">
        <f t="shared" si="11"/>
        <v>2338.2049856758026</v>
      </c>
      <c r="T87" s="26">
        <f t="shared" si="12"/>
        <v>3.6919153301517831</v>
      </c>
      <c r="U87" s="27">
        <f t="shared" si="13"/>
        <v>0.86260782873913433</v>
      </c>
      <c r="V87" s="22"/>
      <c r="W87" s="38">
        <f t="shared" si="14"/>
        <v>5.768206318511087</v>
      </c>
    </row>
    <row r="88" spans="1:23">
      <c r="A88" s="28" t="s">
        <v>180</v>
      </c>
      <c r="B88" s="29" t="s">
        <v>181</v>
      </c>
      <c r="C88" s="30">
        <v>4169013513</v>
      </c>
      <c r="D88" s="21">
        <v>7254.3700000000008</v>
      </c>
      <c r="E88" s="22"/>
      <c r="F88" s="22"/>
      <c r="G88" s="31">
        <v>0.28970000000000001</v>
      </c>
      <c r="H88" s="45">
        <f t="shared" si="15"/>
        <v>1</v>
      </c>
      <c r="I88" s="22"/>
      <c r="J88" s="23">
        <v>18773106</v>
      </c>
      <c r="K88" s="24">
        <f t="shared" si="8"/>
        <v>2587.8340917267797</v>
      </c>
      <c r="L88" s="26">
        <f t="shared" si="9"/>
        <v>4.503009151076359</v>
      </c>
      <c r="M88" s="22"/>
      <c r="N88" s="24">
        <v>3789838</v>
      </c>
      <c r="O88" s="26">
        <v>2.1760000000000002</v>
      </c>
      <c r="P88" s="25">
        <f t="shared" si="10"/>
        <v>3.5939600467301243</v>
      </c>
      <c r="Q88" s="22"/>
      <c r="R88" s="24">
        <v>13593970</v>
      </c>
      <c r="S88" s="24">
        <f t="shared" si="11"/>
        <v>2396.3222168155194</v>
      </c>
      <c r="T88" s="26">
        <f t="shared" si="12"/>
        <v>3.2607162240205483</v>
      </c>
      <c r="U88" s="27">
        <f t="shared" si="13"/>
        <v>0.92599530413347686</v>
      </c>
      <c r="V88" s="22"/>
      <c r="W88" s="38">
        <f t="shared" si="14"/>
        <v>4.1697653283667835</v>
      </c>
    </row>
    <row r="89" spans="1:23">
      <c r="A89" s="28" t="s">
        <v>182</v>
      </c>
      <c r="B89" s="29" t="s">
        <v>183</v>
      </c>
      <c r="C89" s="30">
        <v>562705096</v>
      </c>
      <c r="D89" s="21">
        <v>915.66</v>
      </c>
      <c r="E89" s="22"/>
      <c r="F89" s="22"/>
      <c r="G89" s="31">
        <v>0.28000000000000003</v>
      </c>
      <c r="H89" s="45">
        <f t="shared" si="15"/>
        <v>0</v>
      </c>
      <c r="I89" s="22"/>
      <c r="J89" s="23">
        <v>2168881</v>
      </c>
      <c r="K89" s="24">
        <f t="shared" si="8"/>
        <v>2368.6532118908767</v>
      </c>
      <c r="L89" s="26">
        <f t="shared" si="9"/>
        <v>3.8543830781301471</v>
      </c>
      <c r="M89" s="22"/>
      <c r="N89" s="24">
        <v>371422</v>
      </c>
      <c r="O89" s="26">
        <v>1.927</v>
      </c>
      <c r="P89" s="25">
        <f t="shared" si="10"/>
        <v>3.1943179700650872</v>
      </c>
      <c r="Q89" s="22"/>
      <c r="R89" s="24">
        <v>1413108</v>
      </c>
      <c r="S89" s="24">
        <f t="shared" si="11"/>
        <v>1948.900246816504</v>
      </c>
      <c r="T89" s="26">
        <f t="shared" si="12"/>
        <v>2.5112763506943607</v>
      </c>
      <c r="U89" s="27">
        <f t="shared" si="13"/>
        <v>0.82278834108464227</v>
      </c>
      <c r="V89" s="22"/>
      <c r="W89" s="38">
        <f t="shared" si="14"/>
        <v>3.1713414587594211</v>
      </c>
    </row>
    <row r="90" spans="1:23">
      <c r="A90" s="28" t="s">
        <v>184</v>
      </c>
      <c r="B90" s="29" t="s">
        <v>185</v>
      </c>
      <c r="C90" s="30">
        <v>64610458</v>
      </c>
      <c r="D90" s="21">
        <v>81.86</v>
      </c>
      <c r="E90" s="22"/>
      <c r="F90" s="22"/>
      <c r="G90" s="31">
        <v>0.37759999999999999</v>
      </c>
      <c r="H90" s="45">
        <f t="shared" si="15"/>
        <v>1</v>
      </c>
      <c r="I90" s="22"/>
      <c r="J90" s="23">
        <v>824996</v>
      </c>
      <c r="K90" s="24">
        <f t="shared" si="8"/>
        <v>10078.133398485219</v>
      </c>
      <c r="L90" s="26">
        <f t="shared" si="9"/>
        <v>12.768768795912266</v>
      </c>
      <c r="M90" s="22"/>
      <c r="N90" s="24">
        <v>224013</v>
      </c>
      <c r="O90" s="26">
        <v>4.734</v>
      </c>
      <c r="P90" s="25">
        <f t="shared" si="10"/>
        <v>9.3016365864485895</v>
      </c>
      <c r="Q90" s="22"/>
      <c r="R90" s="24">
        <v>220000</v>
      </c>
      <c r="S90" s="24">
        <f t="shared" si="11"/>
        <v>5424.0532616662595</v>
      </c>
      <c r="T90" s="26">
        <f t="shared" si="12"/>
        <v>3.4050215214385262</v>
      </c>
      <c r="U90" s="27">
        <f t="shared" si="13"/>
        <v>0.53820018521301927</v>
      </c>
      <c r="V90" s="22"/>
      <c r="W90" s="38">
        <f t="shared" si="14"/>
        <v>6.8721537309022009</v>
      </c>
    </row>
    <row r="91" spans="1:23">
      <c r="A91" s="28" t="s">
        <v>186</v>
      </c>
      <c r="B91" s="29" t="s">
        <v>187</v>
      </c>
      <c r="C91" s="30">
        <v>54470763</v>
      </c>
      <c r="D91" s="21">
        <v>69.02</v>
      </c>
      <c r="E91" s="22"/>
      <c r="F91" s="22"/>
      <c r="G91" s="31">
        <v>0.28000000000000003</v>
      </c>
      <c r="H91" s="45">
        <f t="shared" si="15"/>
        <v>0</v>
      </c>
      <c r="I91" s="22"/>
      <c r="J91" s="23">
        <v>513208</v>
      </c>
      <c r="K91" s="24">
        <f t="shared" si="8"/>
        <v>7435.6418429440746</v>
      </c>
      <c r="L91" s="26">
        <f t="shared" si="9"/>
        <v>9.4217149115388743</v>
      </c>
      <c r="M91" s="22"/>
      <c r="N91" s="24">
        <v>187592</v>
      </c>
      <c r="O91" s="26">
        <v>4.7110000000000003</v>
      </c>
      <c r="P91" s="25">
        <f t="shared" si="10"/>
        <v>5.9778123541247261</v>
      </c>
      <c r="Q91" s="22"/>
      <c r="R91" s="24">
        <v>110000</v>
      </c>
      <c r="S91" s="24">
        <f t="shared" si="11"/>
        <v>4311.6777745580994</v>
      </c>
      <c r="T91" s="26">
        <f t="shared" si="12"/>
        <v>2.0194319657317816</v>
      </c>
      <c r="U91" s="27">
        <f t="shared" si="13"/>
        <v>0.57986625305918849</v>
      </c>
      <c r="V91" s="22"/>
      <c r="W91" s="38">
        <f t="shared" si="14"/>
        <v>5.4633345231459307</v>
      </c>
    </row>
    <row r="92" spans="1:23">
      <c r="A92" s="28" t="s">
        <v>188</v>
      </c>
      <c r="B92" s="29" t="s">
        <v>189</v>
      </c>
      <c r="C92" s="30">
        <v>927638728</v>
      </c>
      <c r="D92" s="21">
        <v>956.41000000000008</v>
      </c>
      <c r="E92" s="22"/>
      <c r="F92" s="22"/>
      <c r="G92" s="31">
        <v>0.28000000000000003</v>
      </c>
      <c r="H92" s="45">
        <f t="shared" si="15"/>
        <v>0</v>
      </c>
      <c r="I92" s="22"/>
      <c r="J92" s="23">
        <v>2578564</v>
      </c>
      <c r="K92" s="24">
        <f t="shared" si="8"/>
        <v>2696.0864064574812</v>
      </c>
      <c r="L92" s="26">
        <f t="shared" si="9"/>
        <v>2.7797071447840631</v>
      </c>
      <c r="M92" s="22"/>
      <c r="N92" s="24">
        <v>114088</v>
      </c>
      <c r="O92" s="26">
        <v>1.39</v>
      </c>
      <c r="P92" s="25">
        <f t="shared" si="10"/>
        <v>2.6567196103524475</v>
      </c>
      <c r="Q92" s="22"/>
      <c r="R92" s="24">
        <v>2179000</v>
      </c>
      <c r="S92" s="24">
        <f t="shared" si="11"/>
        <v>2397.5993559247599</v>
      </c>
      <c r="T92" s="26">
        <f t="shared" si="12"/>
        <v>2.3489748047690395</v>
      </c>
      <c r="U92" s="27">
        <f t="shared" si="13"/>
        <v>0.88928876692608749</v>
      </c>
      <c r="V92" s="22"/>
      <c r="W92" s="38">
        <f t="shared" si="14"/>
        <v>2.4719623392006547</v>
      </c>
    </row>
    <row r="93" spans="1:23" ht="31.2">
      <c r="A93" s="28" t="s">
        <v>190</v>
      </c>
      <c r="B93" s="29" t="s">
        <v>191</v>
      </c>
      <c r="C93" s="30">
        <v>259614793</v>
      </c>
      <c r="D93" s="21">
        <v>558.07999999999993</v>
      </c>
      <c r="E93" s="22"/>
      <c r="F93" s="22"/>
      <c r="G93" s="31">
        <v>0.28000000000000003</v>
      </c>
      <c r="H93" s="45">
        <f t="shared" si="15"/>
        <v>0</v>
      </c>
      <c r="I93" s="22"/>
      <c r="J93" s="23">
        <v>1692537</v>
      </c>
      <c r="K93" s="24">
        <f t="shared" si="8"/>
        <v>3032.785622133028</v>
      </c>
      <c r="L93" s="26">
        <f t="shared" si="9"/>
        <v>6.5194166343209883</v>
      </c>
      <c r="M93" s="22"/>
      <c r="N93" s="24">
        <v>517366</v>
      </c>
      <c r="O93" s="26">
        <v>3.26</v>
      </c>
      <c r="P93" s="25">
        <f t="shared" si="10"/>
        <v>4.5265949078641299</v>
      </c>
      <c r="Q93" s="22"/>
      <c r="R93" s="24">
        <v>806000</v>
      </c>
      <c r="S93" s="24">
        <f t="shared" si="11"/>
        <v>2371.2836869266057</v>
      </c>
      <c r="T93" s="26">
        <f t="shared" si="12"/>
        <v>3.1045996674003087</v>
      </c>
      <c r="U93" s="27">
        <f t="shared" si="13"/>
        <v>0.78188305484606835</v>
      </c>
      <c r="V93" s="22"/>
      <c r="W93" s="38">
        <f t="shared" si="14"/>
        <v>5.097421393857168</v>
      </c>
    </row>
    <row r="94" spans="1:23">
      <c r="A94" s="28" t="s">
        <v>192</v>
      </c>
      <c r="B94" s="29" t="s">
        <v>193</v>
      </c>
      <c r="C94" s="30">
        <v>744692938</v>
      </c>
      <c r="D94" s="21">
        <v>3310.98</v>
      </c>
      <c r="E94" s="22"/>
      <c r="F94" s="22"/>
      <c r="G94" s="31">
        <v>0.28000000000000003</v>
      </c>
      <c r="H94" s="45">
        <f t="shared" si="15"/>
        <v>0</v>
      </c>
      <c r="I94" s="22"/>
      <c r="J94" s="23">
        <v>9477779</v>
      </c>
      <c r="K94" s="24">
        <f t="shared" si="8"/>
        <v>2862.5298250064934</v>
      </c>
      <c r="L94" s="26">
        <f t="shared" si="9"/>
        <v>12.727096654701993</v>
      </c>
      <c r="M94" s="22"/>
      <c r="N94" s="24">
        <v>3795431</v>
      </c>
      <c r="O94" s="26">
        <v>6.3639999999999999</v>
      </c>
      <c r="P94" s="25">
        <f t="shared" si="10"/>
        <v>7.6304577498222494</v>
      </c>
      <c r="Q94" s="22"/>
      <c r="R94" s="24">
        <v>1150000</v>
      </c>
      <c r="S94" s="24">
        <f t="shared" si="11"/>
        <v>1493.6456879836182</v>
      </c>
      <c r="T94" s="26">
        <f t="shared" si="12"/>
        <v>1.544260649346993</v>
      </c>
      <c r="U94" s="27">
        <f t="shared" si="13"/>
        <v>0.52179218359069146</v>
      </c>
      <c r="V94" s="22"/>
      <c r="W94" s="38">
        <f t="shared" si="14"/>
        <v>6.6408995542267375</v>
      </c>
    </row>
    <row r="95" spans="1:23">
      <c r="A95" s="28" t="s">
        <v>194</v>
      </c>
      <c r="B95" s="29" t="s">
        <v>195</v>
      </c>
      <c r="C95" s="30">
        <v>281372301</v>
      </c>
      <c r="D95" s="21">
        <v>1419.14</v>
      </c>
      <c r="E95" s="22"/>
      <c r="F95" s="22"/>
      <c r="G95" s="31">
        <v>0.28000000000000003</v>
      </c>
      <c r="H95" s="45">
        <f t="shared" si="15"/>
        <v>0</v>
      </c>
      <c r="I95" s="22"/>
      <c r="J95" s="23">
        <v>4287623</v>
      </c>
      <c r="K95" s="24">
        <f t="shared" si="8"/>
        <v>3021.2826077765403</v>
      </c>
      <c r="L95" s="26">
        <f t="shared" si="9"/>
        <v>15.238255452870607</v>
      </c>
      <c r="M95" s="22"/>
      <c r="N95" s="24">
        <v>1787307</v>
      </c>
      <c r="O95" s="26">
        <v>7.6189999999999998</v>
      </c>
      <c r="P95" s="25">
        <f t="shared" si="10"/>
        <v>8.8861483206195206</v>
      </c>
      <c r="Q95" s="22"/>
      <c r="R95" s="24">
        <v>626683</v>
      </c>
      <c r="S95" s="24">
        <f t="shared" si="11"/>
        <v>1701.0231548684412</v>
      </c>
      <c r="T95" s="26">
        <f t="shared" si="12"/>
        <v>2.2272377123574789</v>
      </c>
      <c r="U95" s="27">
        <f t="shared" si="13"/>
        <v>0.5630135858493156</v>
      </c>
      <c r="V95" s="22"/>
      <c r="W95" s="38">
        <f t="shared" si="14"/>
        <v>8.5793448446085687</v>
      </c>
    </row>
    <row r="96" spans="1:23">
      <c r="A96" s="28" t="s">
        <v>196</v>
      </c>
      <c r="B96" s="29" t="s">
        <v>197</v>
      </c>
      <c r="C96" s="30">
        <v>1567259798</v>
      </c>
      <c r="D96" s="21">
        <v>2187.0700000000002</v>
      </c>
      <c r="E96" s="22"/>
      <c r="F96" s="22"/>
      <c r="G96" s="31">
        <v>0.28000000000000003</v>
      </c>
      <c r="H96" s="45">
        <f t="shared" si="15"/>
        <v>0</v>
      </c>
      <c r="I96" s="22"/>
      <c r="J96" s="23">
        <v>5191135</v>
      </c>
      <c r="K96" s="24">
        <f t="shared" si="8"/>
        <v>2373.5568591768892</v>
      </c>
      <c r="L96" s="26">
        <f t="shared" si="9"/>
        <v>3.3122364311420944</v>
      </c>
      <c r="M96" s="22"/>
      <c r="N96" s="24">
        <v>609708</v>
      </c>
      <c r="O96" s="26">
        <v>1.6559999999999999</v>
      </c>
      <c r="P96" s="25">
        <f t="shared" si="10"/>
        <v>2.9232083958552479</v>
      </c>
      <c r="Q96" s="22"/>
      <c r="R96" s="24">
        <v>4119783</v>
      </c>
      <c r="S96" s="24">
        <f t="shared" si="11"/>
        <v>2162.4781099827624</v>
      </c>
      <c r="T96" s="26">
        <f t="shared" si="12"/>
        <v>2.6286535297193909</v>
      </c>
      <c r="U96" s="27">
        <f t="shared" si="13"/>
        <v>0.91107070033817272</v>
      </c>
      <c r="V96" s="22"/>
      <c r="W96" s="38">
        <f t="shared" si="14"/>
        <v>3.0176815650062379</v>
      </c>
    </row>
    <row r="97" spans="1:23">
      <c r="A97" s="28" t="s">
        <v>198</v>
      </c>
      <c r="B97" s="29" t="s">
        <v>199</v>
      </c>
      <c r="C97" s="30">
        <v>772742515</v>
      </c>
      <c r="D97" s="21">
        <v>275.47000000000003</v>
      </c>
      <c r="E97" s="22"/>
      <c r="F97" s="22"/>
      <c r="G97" s="31">
        <v>0.28000000000000003</v>
      </c>
      <c r="H97" s="45">
        <f t="shared" si="15"/>
        <v>0</v>
      </c>
      <c r="I97" s="22"/>
      <c r="J97" s="23">
        <v>657136</v>
      </c>
      <c r="K97" s="24">
        <f t="shared" si="8"/>
        <v>2385.5084038189275</v>
      </c>
      <c r="L97" s="26">
        <f t="shared" si="9"/>
        <v>0.8503945198356273</v>
      </c>
      <c r="M97" s="22"/>
      <c r="N97" s="24">
        <v>0</v>
      </c>
      <c r="O97" s="26">
        <v>0.42499999999999999</v>
      </c>
      <c r="P97" s="25">
        <f t="shared" si="10"/>
        <v>0.8503945198356273</v>
      </c>
      <c r="Q97" s="22"/>
      <c r="R97" s="24">
        <v>580000</v>
      </c>
      <c r="S97" s="24">
        <f t="shared" si="11"/>
        <v>2105.492431117726</v>
      </c>
      <c r="T97" s="26">
        <f t="shared" si="12"/>
        <v>0.75057343001245369</v>
      </c>
      <c r="U97" s="27">
        <f t="shared" si="13"/>
        <v>0.88261790557814512</v>
      </c>
      <c r="V97" s="22"/>
      <c r="W97" s="38">
        <f t="shared" si="14"/>
        <v>0.75057343001245369</v>
      </c>
    </row>
    <row r="98" spans="1:23">
      <c r="A98" s="28" t="s">
        <v>200</v>
      </c>
      <c r="B98" s="29" t="s">
        <v>201</v>
      </c>
      <c r="C98" s="30">
        <v>88919572</v>
      </c>
      <c r="D98" s="21">
        <v>79.239999999999995</v>
      </c>
      <c r="E98" s="22"/>
      <c r="F98" s="22"/>
      <c r="G98" s="31">
        <v>0.28000000000000003</v>
      </c>
      <c r="H98" s="45">
        <f t="shared" si="15"/>
        <v>0</v>
      </c>
      <c r="I98" s="22"/>
      <c r="J98" s="23">
        <v>246790</v>
      </c>
      <c r="K98" s="24">
        <f t="shared" si="8"/>
        <v>3114.462392730944</v>
      </c>
      <c r="L98" s="26">
        <f t="shared" si="9"/>
        <v>2.7754294633806831</v>
      </c>
      <c r="M98" s="22"/>
      <c r="N98" s="24">
        <v>10757</v>
      </c>
      <c r="O98" s="26">
        <v>1.3879999999999999</v>
      </c>
      <c r="P98" s="25">
        <f t="shared" si="10"/>
        <v>2.654454971960504</v>
      </c>
      <c r="Q98" s="22"/>
      <c r="R98" s="24">
        <v>159000</v>
      </c>
      <c r="S98" s="24">
        <f t="shared" si="11"/>
        <v>2142.3144876325091</v>
      </c>
      <c r="T98" s="26">
        <f t="shared" si="12"/>
        <v>1.7881327633920685</v>
      </c>
      <c r="U98" s="27">
        <f t="shared" si="13"/>
        <v>0.68786012399205798</v>
      </c>
      <c r="V98" s="22"/>
      <c r="W98" s="38">
        <f t="shared" si="14"/>
        <v>1.9091072548122476</v>
      </c>
    </row>
    <row r="99" spans="1:23">
      <c r="A99" s="28" t="s">
        <v>202</v>
      </c>
      <c r="B99" s="29" t="s">
        <v>203</v>
      </c>
      <c r="C99" s="30">
        <v>116467396</v>
      </c>
      <c r="D99" s="21">
        <v>153.06</v>
      </c>
      <c r="E99" s="22"/>
      <c r="F99" s="22"/>
      <c r="G99" s="31">
        <v>0.37580000000000002</v>
      </c>
      <c r="H99" s="45">
        <f t="shared" si="15"/>
        <v>1</v>
      </c>
      <c r="I99" s="22"/>
      <c r="J99" s="23">
        <v>498526</v>
      </c>
      <c r="K99" s="24">
        <f t="shared" si="8"/>
        <v>3257.0625898340518</v>
      </c>
      <c r="L99" s="26">
        <f t="shared" si="9"/>
        <v>4.2803910546776542</v>
      </c>
      <c r="M99" s="22"/>
      <c r="N99" s="24">
        <v>38192</v>
      </c>
      <c r="O99" s="26">
        <v>1.595</v>
      </c>
      <c r="P99" s="25">
        <f t="shared" si="10"/>
        <v>3.9524709559059774</v>
      </c>
      <c r="Q99" s="22"/>
      <c r="R99" s="24">
        <v>360000</v>
      </c>
      <c r="S99" s="24">
        <f t="shared" si="11"/>
        <v>2601.5418790016988</v>
      </c>
      <c r="T99" s="26">
        <f t="shared" si="12"/>
        <v>3.0909938091171885</v>
      </c>
      <c r="U99" s="27">
        <f t="shared" si="13"/>
        <v>0.79873868163345541</v>
      </c>
      <c r="V99" s="22"/>
      <c r="W99" s="38">
        <f t="shared" si="14"/>
        <v>3.4189139078888653</v>
      </c>
    </row>
    <row r="100" spans="1:23">
      <c r="A100" s="28" t="s">
        <v>204</v>
      </c>
      <c r="B100" s="29" t="s">
        <v>205</v>
      </c>
      <c r="C100" s="30">
        <v>1221019221</v>
      </c>
      <c r="D100" s="21">
        <v>911.69</v>
      </c>
      <c r="E100" s="22"/>
      <c r="F100" s="22"/>
      <c r="G100" s="31">
        <v>0.28000000000000003</v>
      </c>
      <c r="H100" s="45">
        <f t="shared" si="15"/>
        <v>0</v>
      </c>
      <c r="I100" s="22"/>
      <c r="J100" s="23">
        <v>2320061</v>
      </c>
      <c r="K100" s="24">
        <f t="shared" si="8"/>
        <v>2544.7915409843258</v>
      </c>
      <c r="L100" s="26">
        <f t="shared" si="9"/>
        <v>1.9001019476989871</v>
      </c>
      <c r="M100" s="22"/>
      <c r="N100" s="24">
        <v>0</v>
      </c>
      <c r="O100" s="26">
        <v>0.95</v>
      </c>
      <c r="P100" s="25">
        <f t="shared" si="10"/>
        <v>1.9001019476989871</v>
      </c>
      <c r="Q100" s="22"/>
      <c r="R100" s="24">
        <v>2119000</v>
      </c>
      <c r="S100" s="24">
        <f t="shared" si="11"/>
        <v>2324.2549550834165</v>
      </c>
      <c r="T100" s="26">
        <f t="shared" si="12"/>
        <v>1.7354354162128296</v>
      </c>
      <c r="U100" s="27">
        <f t="shared" si="13"/>
        <v>0.91333805447356775</v>
      </c>
      <c r="V100" s="22"/>
      <c r="W100" s="38">
        <f t="shared" si="14"/>
        <v>1.7354354162128296</v>
      </c>
    </row>
    <row r="101" spans="1:23">
      <c r="A101" s="28" t="s">
        <v>206</v>
      </c>
      <c r="B101" s="29" t="s">
        <v>207</v>
      </c>
      <c r="C101" s="30">
        <v>104861472</v>
      </c>
      <c r="D101" s="21">
        <v>124.04</v>
      </c>
      <c r="E101" s="22"/>
      <c r="F101" s="22"/>
      <c r="G101" s="31">
        <v>0.37010000000000004</v>
      </c>
      <c r="H101" s="45">
        <f t="shared" si="15"/>
        <v>1</v>
      </c>
      <c r="I101" s="22"/>
      <c r="J101" s="23">
        <v>827359</v>
      </c>
      <c r="K101" s="24">
        <f t="shared" si="8"/>
        <v>6670.0983553692358</v>
      </c>
      <c r="L101" s="26">
        <f t="shared" si="9"/>
        <v>7.8900189385096562</v>
      </c>
      <c r="M101" s="22"/>
      <c r="N101" s="24">
        <v>180128</v>
      </c>
      <c r="O101" s="26">
        <v>2.9849999999999999</v>
      </c>
      <c r="P101" s="25">
        <f t="shared" si="10"/>
        <v>6.1722478967298882</v>
      </c>
      <c r="Q101" s="22"/>
      <c r="R101" s="24">
        <v>464000</v>
      </c>
      <c r="S101" s="24">
        <f t="shared" si="11"/>
        <v>5192.9055143502092</v>
      </c>
      <c r="T101" s="26">
        <f t="shared" si="12"/>
        <v>4.4248854336128343</v>
      </c>
      <c r="U101" s="27">
        <f t="shared" si="13"/>
        <v>0.77853507365001162</v>
      </c>
      <c r="V101" s="22"/>
      <c r="W101" s="38">
        <f t="shared" si="14"/>
        <v>6.1426564753926014</v>
      </c>
    </row>
    <row r="102" spans="1:23">
      <c r="A102" s="28" t="s">
        <v>208</v>
      </c>
      <c r="B102" s="29" t="s">
        <v>209</v>
      </c>
      <c r="C102" s="30">
        <v>434487378</v>
      </c>
      <c r="D102" s="21">
        <v>1121.51</v>
      </c>
      <c r="E102" s="22"/>
      <c r="F102" s="22"/>
      <c r="G102" s="31">
        <v>0.28000000000000003</v>
      </c>
      <c r="H102" s="45">
        <f t="shared" si="15"/>
        <v>0</v>
      </c>
      <c r="I102" s="22"/>
      <c r="J102" s="23">
        <v>3050157</v>
      </c>
      <c r="K102" s="24">
        <f t="shared" si="8"/>
        <v>2719.6877424187032</v>
      </c>
      <c r="L102" s="26">
        <f t="shared" si="9"/>
        <v>7.0201279817155005</v>
      </c>
      <c r="M102" s="22"/>
      <c r="N102" s="24">
        <v>974573</v>
      </c>
      <c r="O102" s="26">
        <v>3.51</v>
      </c>
      <c r="P102" s="25">
        <f t="shared" si="10"/>
        <v>4.7770869882438802</v>
      </c>
      <c r="Q102" s="22"/>
      <c r="R102" s="24">
        <v>1312928</v>
      </c>
      <c r="S102" s="24">
        <f t="shared" si="11"/>
        <v>2039.6617060926787</v>
      </c>
      <c r="T102" s="26">
        <f t="shared" si="12"/>
        <v>3.0217862853544162</v>
      </c>
      <c r="U102" s="27">
        <f t="shared" si="13"/>
        <v>0.74996172328178512</v>
      </c>
      <c r="V102" s="22"/>
      <c r="W102" s="38">
        <f t="shared" si="14"/>
        <v>5.2648272788260373</v>
      </c>
    </row>
    <row r="103" spans="1:23">
      <c r="A103" s="28" t="s">
        <v>210</v>
      </c>
      <c r="B103" s="29" t="s">
        <v>211</v>
      </c>
      <c r="C103" s="30">
        <v>16154394397</v>
      </c>
      <c r="D103" s="21">
        <v>17024.940000000002</v>
      </c>
      <c r="E103" s="22"/>
      <c r="F103" s="22"/>
      <c r="G103" s="31">
        <v>0.28949999999999998</v>
      </c>
      <c r="H103" s="45">
        <f t="shared" si="15"/>
        <v>1</v>
      </c>
      <c r="I103" s="22"/>
      <c r="J103" s="23">
        <v>45710201</v>
      </c>
      <c r="K103" s="24">
        <f t="shared" si="8"/>
        <v>2684.8964519111369</v>
      </c>
      <c r="L103" s="26">
        <f t="shared" si="9"/>
        <v>2.8295830766945214</v>
      </c>
      <c r="M103" s="22"/>
      <c r="N103" s="24">
        <v>1632029</v>
      </c>
      <c r="O103" s="26">
        <v>1.3680000000000001</v>
      </c>
      <c r="P103" s="25">
        <f t="shared" si="10"/>
        <v>2.7285561387671495</v>
      </c>
      <c r="Q103" s="22"/>
      <c r="R103" s="24">
        <v>37760000</v>
      </c>
      <c r="S103" s="24">
        <f t="shared" si="11"/>
        <v>2313.7837196489381</v>
      </c>
      <c r="T103" s="26">
        <f t="shared" si="12"/>
        <v>2.3374444793184157</v>
      </c>
      <c r="U103" s="27">
        <f t="shared" si="13"/>
        <v>0.86177763689991216</v>
      </c>
      <c r="V103" s="22"/>
      <c r="W103" s="38">
        <f t="shared" si="14"/>
        <v>2.4384714172457875</v>
      </c>
    </row>
    <row r="104" spans="1:23">
      <c r="A104" s="28" t="s">
        <v>212</v>
      </c>
      <c r="B104" s="29" t="s">
        <v>213</v>
      </c>
      <c r="C104" s="30">
        <v>1030707255</v>
      </c>
      <c r="D104" s="21">
        <v>1955.98</v>
      </c>
      <c r="E104" s="22"/>
      <c r="F104" s="22"/>
      <c r="G104" s="31">
        <v>0.28000000000000003</v>
      </c>
      <c r="H104" s="45">
        <f t="shared" si="15"/>
        <v>0</v>
      </c>
      <c r="I104" s="22"/>
      <c r="J104" s="23">
        <v>4312073</v>
      </c>
      <c r="K104" s="24">
        <f t="shared" si="8"/>
        <v>2204.5588400699394</v>
      </c>
      <c r="L104" s="26">
        <f t="shared" si="9"/>
        <v>4.1836059454146364</v>
      </c>
      <c r="M104" s="22"/>
      <c r="N104" s="24">
        <v>850254</v>
      </c>
      <c r="O104" s="26">
        <v>2.0920000000000001</v>
      </c>
      <c r="P104" s="25">
        <f t="shared" si="10"/>
        <v>3.3586830627286117</v>
      </c>
      <c r="Q104" s="22"/>
      <c r="R104" s="24">
        <v>3200000</v>
      </c>
      <c r="S104" s="24">
        <f t="shared" si="11"/>
        <v>2070.7031769240994</v>
      </c>
      <c r="T104" s="26">
        <f t="shared" si="12"/>
        <v>3.1046642821971795</v>
      </c>
      <c r="U104" s="27">
        <f t="shared" si="13"/>
        <v>0.93928233589737464</v>
      </c>
      <c r="V104" s="22"/>
      <c r="W104" s="38">
        <f t="shared" si="14"/>
        <v>3.9295871648832041</v>
      </c>
    </row>
    <row r="105" spans="1:23">
      <c r="A105" s="28" t="s">
        <v>214</v>
      </c>
      <c r="B105" s="29" t="s">
        <v>215</v>
      </c>
      <c r="C105" s="30">
        <v>1295799910</v>
      </c>
      <c r="D105" s="21">
        <v>463.63</v>
      </c>
      <c r="E105" s="22"/>
      <c r="F105" s="22"/>
      <c r="G105" s="31">
        <v>0.28000000000000003</v>
      </c>
      <c r="H105" s="45">
        <f t="shared" si="15"/>
        <v>0</v>
      </c>
      <c r="I105" s="22"/>
      <c r="J105" s="23">
        <v>1481254</v>
      </c>
      <c r="K105" s="24">
        <f t="shared" si="8"/>
        <v>3194.9054202704742</v>
      </c>
      <c r="L105" s="26">
        <f t="shared" si="9"/>
        <v>1.143119387930811</v>
      </c>
      <c r="M105" s="22"/>
      <c r="N105" s="24">
        <v>0</v>
      </c>
      <c r="O105" s="26">
        <v>0.57199999999999995</v>
      </c>
      <c r="P105" s="25">
        <f t="shared" si="10"/>
        <v>1.143119387930811</v>
      </c>
      <c r="Q105" s="22"/>
      <c r="R105" s="24">
        <v>1178475</v>
      </c>
      <c r="S105" s="24">
        <f t="shared" si="11"/>
        <v>2541.8437115803549</v>
      </c>
      <c r="T105" s="26">
        <f t="shared" si="12"/>
        <v>0.90945754117238675</v>
      </c>
      <c r="U105" s="27">
        <f t="shared" si="13"/>
        <v>0.79559278827263924</v>
      </c>
      <c r="V105" s="22"/>
      <c r="W105" s="38">
        <f t="shared" si="14"/>
        <v>0.90945754117238675</v>
      </c>
    </row>
    <row r="106" spans="1:23">
      <c r="A106" s="28" t="s">
        <v>216</v>
      </c>
      <c r="B106" s="29" t="s">
        <v>217</v>
      </c>
      <c r="C106" s="30">
        <v>674109313</v>
      </c>
      <c r="D106" s="21">
        <v>1863.21</v>
      </c>
      <c r="E106" s="22"/>
      <c r="F106" s="22"/>
      <c r="G106" s="31">
        <v>0.28000000000000003</v>
      </c>
      <c r="H106" s="45">
        <f t="shared" si="15"/>
        <v>0</v>
      </c>
      <c r="I106" s="22"/>
      <c r="J106" s="23">
        <v>4865339</v>
      </c>
      <c r="K106" s="24">
        <f t="shared" si="8"/>
        <v>2611.2671142812674</v>
      </c>
      <c r="L106" s="26">
        <f t="shared" si="9"/>
        <v>7.2174332948282522</v>
      </c>
      <c r="M106" s="22"/>
      <c r="N106" s="24">
        <v>1578640</v>
      </c>
      <c r="O106" s="26">
        <v>3.609</v>
      </c>
      <c r="P106" s="25">
        <f t="shared" si="10"/>
        <v>4.8756172576420109</v>
      </c>
      <c r="Q106" s="22"/>
      <c r="R106" s="24">
        <v>2721703</v>
      </c>
      <c r="S106" s="24">
        <f t="shared" si="11"/>
        <v>2308.0291539869363</v>
      </c>
      <c r="T106" s="26">
        <f t="shared" si="12"/>
        <v>4.0374801942544885</v>
      </c>
      <c r="U106" s="27">
        <f t="shared" si="13"/>
        <v>0.88387325117530346</v>
      </c>
      <c r="V106" s="22"/>
      <c r="W106" s="38">
        <f t="shared" si="14"/>
        <v>6.3792962314407307</v>
      </c>
    </row>
    <row r="107" spans="1:23">
      <c r="A107" s="28" t="s">
        <v>218</v>
      </c>
      <c r="B107" s="29" t="s">
        <v>219</v>
      </c>
      <c r="C107" s="30">
        <v>69109313</v>
      </c>
      <c r="D107" s="21">
        <v>187.3</v>
      </c>
      <c r="E107" s="22"/>
      <c r="F107" s="22"/>
      <c r="G107" s="31">
        <v>0.28000000000000003</v>
      </c>
      <c r="H107" s="45">
        <f t="shared" si="15"/>
        <v>0</v>
      </c>
      <c r="I107" s="22"/>
      <c r="J107" s="23">
        <v>806885</v>
      </c>
      <c r="K107" s="24">
        <f t="shared" si="8"/>
        <v>4307.9818473037903</v>
      </c>
      <c r="L107" s="26">
        <f t="shared" si="9"/>
        <v>11.675488656644582</v>
      </c>
      <c r="M107" s="22"/>
      <c r="N107" s="24">
        <v>315885</v>
      </c>
      <c r="O107" s="26">
        <v>5.8380000000000001</v>
      </c>
      <c r="P107" s="25">
        <f t="shared" si="10"/>
        <v>7.1046864552104578</v>
      </c>
      <c r="Q107" s="22"/>
      <c r="R107" s="24">
        <v>0</v>
      </c>
      <c r="S107" s="24">
        <f t="shared" si="11"/>
        <v>1686.5189535504537</v>
      </c>
      <c r="T107" s="26">
        <f t="shared" si="12"/>
        <v>0</v>
      </c>
      <c r="U107" s="27">
        <f t="shared" si="13"/>
        <v>0.39148701487820448</v>
      </c>
      <c r="V107" s="22"/>
      <c r="W107" s="38">
        <f t="shared" si="14"/>
        <v>4.570802201434125</v>
      </c>
    </row>
    <row r="108" spans="1:23">
      <c r="A108" s="28" t="s">
        <v>220</v>
      </c>
      <c r="B108" s="29" t="s">
        <v>221</v>
      </c>
      <c r="C108" s="30">
        <v>99062303</v>
      </c>
      <c r="D108" s="21">
        <v>33.5</v>
      </c>
      <c r="E108" s="22"/>
      <c r="F108" s="22"/>
      <c r="G108" s="31">
        <v>0.28000000000000003</v>
      </c>
      <c r="H108" s="45">
        <f t="shared" si="15"/>
        <v>0</v>
      </c>
      <c r="I108" s="22"/>
      <c r="J108" s="23">
        <v>169991</v>
      </c>
      <c r="K108" s="24">
        <f t="shared" si="8"/>
        <v>5074.3582089552237</v>
      </c>
      <c r="L108" s="26">
        <f t="shared" si="9"/>
        <v>1.7160008888547644</v>
      </c>
      <c r="M108" s="22"/>
      <c r="N108" s="24">
        <v>0</v>
      </c>
      <c r="O108" s="26">
        <v>0.85799999999999998</v>
      </c>
      <c r="P108" s="25">
        <f t="shared" si="10"/>
        <v>1.7160008888547644</v>
      </c>
      <c r="Q108" s="22"/>
      <c r="R108" s="24">
        <v>169991</v>
      </c>
      <c r="S108" s="24">
        <f t="shared" si="11"/>
        <v>5074.3582089552237</v>
      </c>
      <c r="T108" s="26">
        <f t="shared" si="12"/>
        <v>1.7160008888547644</v>
      </c>
      <c r="U108" s="27">
        <f t="shared" si="13"/>
        <v>1</v>
      </c>
      <c r="V108" s="22"/>
      <c r="W108" s="38">
        <f t="shared" si="14"/>
        <v>1.7160008888547644</v>
      </c>
    </row>
    <row r="109" spans="1:23">
      <c r="A109" s="28" t="s">
        <v>222</v>
      </c>
      <c r="B109" s="29" t="s">
        <v>223</v>
      </c>
      <c r="C109" s="30">
        <v>21388323729</v>
      </c>
      <c r="D109" s="21">
        <v>16038.37</v>
      </c>
      <c r="E109" s="22"/>
      <c r="F109" s="22"/>
      <c r="G109" s="31">
        <v>0.28970000000000001</v>
      </c>
      <c r="H109" s="45">
        <f t="shared" si="15"/>
        <v>1</v>
      </c>
      <c r="I109" s="22"/>
      <c r="J109" s="23">
        <v>35093801</v>
      </c>
      <c r="K109" s="24">
        <f t="shared" si="8"/>
        <v>2188.1151887629476</v>
      </c>
      <c r="L109" s="26">
        <f t="shared" si="9"/>
        <v>1.6407924924203863</v>
      </c>
      <c r="M109" s="22"/>
      <c r="N109" s="24">
        <v>0</v>
      </c>
      <c r="O109" s="26">
        <v>0.79300000000000004</v>
      </c>
      <c r="P109" s="25">
        <f t="shared" si="10"/>
        <v>1.6407924924203863</v>
      </c>
      <c r="Q109" s="22"/>
      <c r="R109" s="24">
        <v>35093801</v>
      </c>
      <c r="S109" s="24">
        <f t="shared" si="11"/>
        <v>2188.1151887629476</v>
      </c>
      <c r="T109" s="26">
        <f t="shared" si="12"/>
        <v>1.6407924924203863</v>
      </c>
      <c r="U109" s="27">
        <f t="shared" si="13"/>
        <v>1</v>
      </c>
      <c r="V109" s="22"/>
      <c r="W109" s="38">
        <f t="shared" si="14"/>
        <v>1.6407924924203863</v>
      </c>
    </row>
    <row r="110" spans="1:23">
      <c r="A110" s="28" t="s">
        <v>224</v>
      </c>
      <c r="B110" s="29" t="s">
        <v>225</v>
      </c>
      <c r="C110" s="30">
        <v>40870511</v>
      </c>
      <c r="D110" s="21">
        <v>57.89</v>
      </c>
      <c r="E110" s="22"/>
      <c r="F110" s="22"/>
      <c r="G110" s="31">
        <v>0.379</v>
      </c>
      <c r="H110" s="45">
        <f t="shared" si="15"/>
        <v>1</v>
      </c>
      <c r="I110" s="22"/>
      <c r="J110" s="23">
        <v>728592</v>
      </c>
      <c r="K110" s="24">
        <f t="shared" si="8"/>
        <v>12585.800656417343</v>
      </c>
      <c r="L110" s="26">
        <f t="shared" si="9"/>
        <v>17.826838524235725</v>
      </c>
      <c r="M110" s="22"/>
      <c r="N110" s="24">
        <v>217353</v>
      </c>
      <c r="O110" s="26">
        <v>6.585</v>
      </c>
      <c r="P110" s="25">
        <f t="shared" si="10"/>
        <v>12.508749890599606</v>
      </c>
      <c r="Q110" s="22"/>
      <c r="R110" s="24">
        <v>150000</v>
      </c>
      <c r="S110" s="24">
        <f t="shared" si="11"/>
        <v>6345.7073760580406</v>
      </c>
      <c r="T110" s="26">
        <f t="shared" si="12"/>
        <v>3.6701278337332264</v>
      </c>
      <c r="U110" s="27">
        <f t="shared" si="13"/>
        <v>0.50419576388431386</v>
      </c>
      <c r="V110" s="22"/>
      <c r="W110" s="38">
        <f t="shared" si="14"/>
        <v>8.9882164673693463</v>
      </c>
    </row>
    <row r="111" spans="1:23">
      <c r="A111" s="28" t="s">
        <v>226</v>
      </c>
      <c r="B111" s="29" t="s">
        <v>227</v>
      </c>
      <c r="C111" s="30">
        <v>1007324981</v>
      </c>
      <c r="D111" s="21">
        <v>997.87</v>
      </c>
      <c r="E111" s="22"/>
      <c r="F111" s="22"/>
      <c r="G111" s="31">
        <v>0.28239999999999998</v>
      </c>
      <c r="H111" s="45">
        <f t="shared" si="15"/>
        <v>1</v>
      </c>
      <c r="I111" s="22"/>
      <c r="J111" s="23">
        <v>2268612</v>
      </c>
      <c r="K111" s="24">
        <f t="shared" si="8"/>
        <v>2273.4544579955304</v>
      </c>
      <c r="L111" s="26">
        <f t="shared" si="9"/>
        <v>2.2521152982306512</v>
      </c>
      <c r="M111" s="22"/>
      <c r="N111" s="24">
        <v>0</v>
      </c>
      <c r="O111" s="26">
        <v>1.1160000000000001</v>
      </c>
      <c r="P111" s="25">
        <f t="shared" si="10"/>
        <v>2.2521152982306512</v>
      </c>
      <c r="Q111" s="22"/>
      <c r="R111" s="24">
        <v>1671947</v>
      </c>
      <c r="S111" s="24">
        <f t="shared" si="11"/>
        <v>1675.5158487578542</v>
      </c>
      <c r="T111" s="26">
        <f t="shared" si="12"/>
        <v>1.6597890765502619</v>
      </c>
      <c r="U111" s="27">
        <f t="shared" si="13"/>
        <v>0.73699116464163994</v>
      </c>
      <c r="V111" s="22"/>
      <c r="W111" s="38">
        <f t="shared" si="14"/>
        <v>1.6597890765502619</v>
      </c>
    </row>
    <row r="112" spans="1:23">
      <c r="A112" s="28" t="s">
        <v>228</v>
      </c>
      <c r="B112" s="29" t="s">
        <v>229</v>
      </c>
      <c r="C112" s="30">
        <v>20814107</v>
      </c>
      <c r="D112" s="21">
        <v>65.510999999999996</v>
      </c>
      <c r="E112" s="22"/>
      <c r="F112" s="22"/>
      <c r="G112" s="31">
        <v>0.28000000000000003</v>
      </c>
      <c r="H112" s="45">
        <f t="shared" si="15"/>
        <v>0</v>
      </c>
      <c r="I112" s="22"/>
      <c r="J112" s="23">
        <v>351697</v>
      </c>
      <c r="K112" s="24">
        <f t="shared" si="8"/>
        <v>5368.5182641083184</v>
      </c>
      <c r="L112" s="26">
        <f t="shared" si="9"/>
        <v>16.897049678854827</v>
      </c>
      <c r="M112" s="22"/>
      <c r="N112" s="24">
        <v>149479</v>
      </c>
      <c r="O112" s="26">
        <v>8.4489999999999998</v>
      </c>
      <c r="P112" s="25">
        <f t="shared" si="10"/>
        <v>9.7154300206105404</v>
      </c>
      <c r="Q112" s="22"/>
      <c r="R112" s="24">
        <v>17726</v>
      </c>
      <c r="S112" s="24">
        <f t="shared" si="11"/>
        <v>2552.3194578009802</v>
      </c>
      <c r="T112" s="26">
        <f t="shared" si="12"/>
        <v>0.85163394230653278</v>
      </c>
      <c r="U112" s="27">
        <f t="shared" si="13"/>
        <v>0.47542344688751964</v>
      </c>
      <c r="V112" s="22"/>
      <c r="W112" s="38">
        <f t="shared" si="14"/>
        <v>8.0332536005508182</v>
      </c>
    </row>
    <row r="113" spans="1:23">
      <c r="A113" s="28" t="s">
        <v>230</v>
      </c>
      <c r="B113" s="29" t="s">
        <v>231</v>
      </c>
      <c r="C113" s="30">
        <v>2164272223</v>
      </c>
      <c r="D113" s="21">
        <v>4746.33</v>
      </c>
      <c r="E113" s="22"/>
      <c r="F113" s="22"/>
      <c r="G113" s="31">
        <v>0.28000000000000003</v>
      </c>
      <c r="H113" s="45">
        <f t="shared" si="15"/>
        <v>0</v>
      </c>
      <c r="I113" s="22"/>
      <c r="J113" s="23">
        <v>11713289</v>
      </c>
      <c r="K113" s="24">
        <f t="shared" si="8"/>
        <v>2467.8623273139456</v>
      </c>
      <c r="L113" s="26">
        <f t="shared" si="9"/>
        <v>5.4121144630150342</v>
      </c>
      <c r="M113" s="22"/>
      <c r="N113" s="24">
        <v>3114454</v>
      </c>
      <c r="O113" s="26">
        <v>2.706</v>
      </c>
      <c r="P113" s="25">
        <f t="shared" si="10"/>
        <v>3.973083842512541</v>
      </c>
      <c r="Q113" s="22"/>
      <c r="R113" s="24">
        <v>7357066</v>
      </c>
      <c r="S113" s="24">
        <f t="shared" si="11"/>
        <v>2206.2351332503217</v>
      </c>
      <c r="T113" s="26">
        <f t="shared" si="12"/>
        <v>3.3993256124694073</v>
      </c>
      <c r="U113" s="27">
        <f t="shared" si="13"/>
        <v>0.89398630905461307</v>
      </c>
      <c r="V113" s="22"/>
      <c r="W113" s="38">
        <f t="shared" si="14"/>
        <v>4.8383562329718997</v>
      </c>
    </row>
    <row r="114" spans="1:23">
      <c r="A114" s="28" t="s">
        <v>232</v>
      </c>
      <c r="B114" s="29" t="s">
        <v>233</v>
      </c>
      <c r="C114" s="30">
        <v>6130023291</v>
      </c>
      <c r="D114" s="21">
        <v>14822.53</v>
      </c>
      <c r="E114" s="22"/>
      <c r="F114" s="22"/>
      <c r="G114" s="31">
        <v>0.28000000000000003</v>
      </c>
      <c r="H114" s="45">
        <f t="shared" si="15"/>
        <v>0</v>
      </c>
      <c r="I114" s="22"/>
      <c r="J114" s="23">
        <v>36778149</v>
      </c>
      <c r="K114" s="24">
        <f t="shared" si="8"/>
        <v>2481.2328934399188</v>
      </c>
      <c r="L114" s="26">
        <f t="shared" si="9"/>
        <v>5.9996752465846388</v>
      </c>
      <c r="M114" s="22"/>
      <c r="N114" s="24">
        <v>10622756</v>
      </c>
      <c r="O114" s="26">
        <v>3</v>
      </c>
      <c r="P114" s="25">
        <f t="shared" si="10"/>
        <v>4.2667689433416864</v>
      </c>
      <c r="Q114" s="22"/>
      <c r="R114" s="24">
        <v>19300000</v>
      </c>
      <c r="S114" s="24">
        <f t="shared" si="11"/>
        <v>2018.7347234244085</v>
      </c>
      <c r="T114" s="26">
        <f t="shared" si="12"/>
        <v>3.1484382821735677</v>
      </c>
      <c r="U114" s="27">
        <f t="shared" si="13"/>
        <v>0.81360146754530793</v>
      </c>
      <c r="V114" s="22"/>
      <c r="W114" s="38">
        <f t="shared" si="14"/>
        <v>4.8813445854165192</v>
      </c>
    </row>
    <row r="115" spans="1:23">
      <c r="A115" s="28" t="s">
        <v>234</v>
      </c>
      <c r="B115" s="29" t="s">
        <v>235</v>
      </c>
      <c r="C115" s="30">
        <v>21259766524</v>
      </c>
      <c r="D115" s="21">
        <v>26006.670000000002</v>
      </c>
      <c r="E115" s="22"/>
      <c r="F115" s="22"/>
      <c r="G115" s="31">
        <v>0.28889999999999999</v>
      </c>
      <c r="H115" s="45">
        <f t="shared" si="15"/>
        <v>1</v>
      </c>
      <c r="I115" s="22"/>
      <c r="J115" s="23">
        <v>63874199</v>
      </c>
      <c r="K115" s="24">
        <f t="shared" si="8"/>
        <v>2456.0698851486945</v>
      </c>
      <c r="L115" s="26">
        <f t="shared" si="9"/>
        <v>3.0044638038659959</v>
      </c>
      <c r="M115" s="22"/>
      <c r="N115" s="24">
        <v>4017967</v>
      </c>
      <c r="O115" s="26">
        <v>1.456</v>
      </c>
      <c r="P115" s="25">
        <f t="shared" si="10"/>
        <v>2.8154698656934318</v>
      </c>
      <c r="Q115" s="22"/>
      <c r="R115" s="24">
        <v>56100000</v>
      </c>
      <c r="S115" s="24">
        <f t="shared" si="11"/>
        <v>2311.6364763347246</v>
      </c>
      <c r="T115" s="26">
        <f t="shared" si="12"/>
        <v>2.6387872104178149</v>
      </c>
      <c r="U115" s="27">
        <f t="shared" si="13"/>
        <v>0.94119328212632458</v>
      </c>
      <c r="V115" s="22"/>
      <c r="W115" s="38">
        <f t="shared" si="14"/>
        <v>2.8277811485903785</v>
      </c>
    </row>
    <row r="116" spans="1:23">
      <c r="A116" s="28" t="s">
        <v>236</v>
      </c>
      <c r="B116" s="29" t="s">
        <v>237</v>
      </c>
      <c r="C116" s="30">
        <v>508943051</v>
      </c>
      <c r="D116" s="21">
        <v>961.13</v>
      </c>
      <c r="E116" s="22"/>
      <c r="F116" s="22"/>
      <c r="G116" s="31">
        <v>0.28000000000000003</v>
      </c>
      <c r="H116" s="45">
        <f t="shared" si="15"/>
        <v>0</v>
      </c>
      <c r="I116" s="22"/>
      <c r="J116" s="23">
        <v>2450740</v>
      </c>
      <c r="K116" s="24">
        <f t="shared" si="8"/>
        <v>2549.8527774598651</v>
      </c>
      <c r="L116" s="26">
        <f t="shared" si="9"/>
        <v>4.8153521208014292</v>
      </c>
      <c r="M116" s="22"/>
      <c r="N116" s="24">
        <v>580626</v>
      </c>
      <c r="O116" s="26">
        <v>2.4079999999999999</v>
      </c>
      <c r="P116" s="25">
        <f t="shared" si="10"/>
        <v>3.6745054212362165</v>
      </c>
      <c r="Q116" s="22"/>
      <c r="R116" s="24">
        <v>892000</v>
      </c>
      <c r="S116" s="24">
        <f t="shared" si="11"/>
        <v>1532.18191087574</v>
      </c>
      <c r="T116" s="26">
        <f t="shared" si="12"/>
        <v>1.7526518895333145</v>
      </c>
      <c r="U116" s="27">
        <f t="shared" si="13"/>
        <v>0.60089034332487334</v>
      </c>
      <c r="V116" s="22"/>
      <c r="W116" s="38">
        <f t="shared" si="14"/>
        <v>2.8934985890985279</v>
      </c>
    </row>
    <row r="117" spans="1:23">
      <c r="A117" s="28" t="s">
        <v>238</v>
      </c>
      <c r="B117" s="29" t="s">
        <v>239</v>
      </c>
      <c r="C117" s="30">
        <v>477759604</v>
      </c>
      <c r="D117" s="21">
        <v>1483.66</v>
      </c>
      <c r="E117" s="22"/>
      <c r="F117" s="22"/>
      <c r="G117" s="31">
        <v>0.28000000000000003</v>
      </c>
      <c r="H117" s="45">
        <f t="shared" si="15"/>
        <v>0</v>
      </c>
      <c r="I117" s="22"/>
      <c r="J117" s="23">
        <v>3824278</v>
      </c>
      <c r="K117" s="24">
        <f t="shared" si="8"/>
        <v>2577.5972931803781</v>
      </c>
      <c r="L117" s="26">
        <f t="shared" si="9"/>
        <v>8.0046072710659733</v>
      </c>
      <c r="M117" s="22"/>
      <c r="N117" s="24">
        <v>1306772</v>
      </c>
      <c r="O117" s="26">
        <v>4.0019999999999998</v>
      </c>
      <c r="P117" s="25">
        <f t="shared" si="10"/>
        <v>5.2693990427872173</v>
      </c>
      <c r="Q117" s="22"/>
      <c r="R117" s="24">
        <v>2146205</v>
      </c>
      <c r="S117" s="24">
        <f t="shared" si="11"/>
        <v>2327.337125756575</v>
      </c>
      <c r="T117" s="26">
        <f t="shared" si="12"/>
        <v>4.4922278527340707</v>
      </c>
      <c r="U117" s="27">
        <f t="shared" si="13"/>
        <v>0.90290951651527429</v>
      </c>
      <c r="V117" s="22"/>
      <c r="W117" s="38">
        <f t="shared" si="14"/>
        <v>7.2274360810128266</v>
      </c>
    </row>
    <row r="118" spans="1:23">
      <c r="A118" s="28" t="s">
        <v>240</v>
      </c>
      <c r="B118" s="29" t="s">
        <v>241</v>
      </c>
      <c r="C118" s="30">
        <v>484346650.5</v>
      </c>
      <c r="D118" s="21">
        <v>705.76</v>
      </c>
      <c r="E118" s="22"/>
      <c r="F118" s="22"/>
      <c r="G118" s="31">
        <v>0.28000000000000003</v>
      </c>
      <c r="H118" s="45">
        <f t="shared" si="15"/>
        <v>0</v>
      </c>
      <c r="I118" s="22"/>
      <c r="J118" s="23">
        <v>1869498</v>
      </c>
      <c r="K118" s="24">
        <f t="shared" si="8"/>
        <v>2648.9146452051691</v>
      </c>
      <c r="L118" s="26">
        <f t="shared" si="9"/>
        <v>3.8598346825978513</v>
      </c>
      <c r="M118" s="22"/>
      <c r="N118" s="24">
        <v>321108</v>
      </c>
      <c r="O118" s="26">
        <v>1.93</v>
      </c>
      <c r="P118" s="25">
        <f t="shared" si="10"/>
        <v>3.1968632350436788</v>
      </c>
      <c r="Q118" s="22"/>
      <c r="R118" s="24">
        <v>1308000</v>
      </c>
      <c r="S118" s="24">
        <f t="shared" si="11"/>
        <v>2308.3031058716842</v>
      </c>
      <c r="T118" s="26">
        <f t="shared" si="12"/>
        <v>2.7005451542809835</v>
      </c>
      <c r="U118" s="27">
        <f t="shared" si="13"/>
        <v>0.87141467923474647</v>
      </c>
      <c r="V118" s="22"/>
      <c r="W118" s="38">
        <f t="shared" si="14"/>
        <v>3.3635166018351561</v>
      </c>
    </row>
    <row r="119" spans="1:23">
      <c r="A119" s="28" t="s">
        <v>242</v>
      </c>
      <c r="B119" s="29" t="s">
        <v>243</v>
      </c>
      <c r="C119" s="30">
        <v>48340321</v>
      </c>
      <c r="D119" s="21">
        <v>119.5</v>
      </c>
      <c r="E119" s="22"/>
      <c r="F119" s="22"/>
      <c r="G119" s="31">
        <v>0.28000000000000003</v>
      </c>
      <c r="H119" s="45">
        <f t="shared" si="15"/>
        <v>0</v>
      </c>
      <c r="I119" s="22"/>
      <c r="J119" s="23">
        <v>603045</v>
      </c>
      <c r="K119" s="24">
        <f t="shared" si="8"/>
        <v>5046.4016736401672</v>
      </c>
      <c r="L119" s="26">
        <f t="shared" si="9"/>
        <v>12.474989564094949</v>
      </c>
      <c r="M119" s="22"/>
      <c r="N119" s="24">
        <v>240281</v>
      </c>
      <c r="O119" s="26">
        <v>6.2380000000000004</v>
      </c>
      <c r="P119" s="25">
        <f t="shared" si="10"/>
        <v>7.5043771430479334</v>
      </c>
      <c r="Q119" s="22"/>
      <c r="R119" s="24">
        <v>90000</v>
      </c>
      <c r="S119" s="24">
        <f t="shared" si="11"/>
        <v>2763.8577405857741</v>
      </c>
      <c r="T119" s="26">
        <f t="shared" si="12"/>
        <v>1.8617998006260654</v>
      </c>
      <c r="U119" s="27">
        <f t="shared" si="13"/>
        <v>0.54768881260934088</v>
      </c>
      <c r="V119" s="22"/>
      <c r="W119" s="38">
        <f t="shared" si="14"/>
        <v>6.8324122216730832</v>
      </c>
    </row>
    <row r="120" spans="1:23">
      <c r="A120" s="28" t="s">
        <v>244</v>
      </c>
      <c r="B120" s="29" t="s">
        <v>245</v>
      </c>
      <c r="C120" s="30">
        <v>738073155</v>
      </c>
      <c r="D120" s="21">
        <v>594.04999999999995</v>
      </c>
      <c r="E120" s="22"/>
      <c r="F120" s="22"/>
      <c r="G120" s="31">
        <v>0.28000000000000003</v>
      </c>
      <c r="H120" s="45">
        <f t="shared" si="15"/>
        <v>0</v>
      </c>
      <c r="I120" s="22"/>
      <c r="J120" s="23">
        <v>1674682</v>
      </c>
      <c r="K120" s="24">
        <f t="shared" si="8"/>
        <v>2819.0926689672588</v>
      </c>
      <c r="L120" s="26">
        <f t="shared" si="9"/>
        <v>2.268991886041432</v>
      </c>
      <c r="M120" s="22"/>
      <c r="N120" s="24">
        <v>0</v>
      </c>
      <c r="O120" s="26">
        <v>1.1339999999999999</v>
      </c>
      <c r="P120" s="25">
        <f t="shared" si="10"/>
        <v>2.268991886041432</v>
      </c>
      <c r="Q120" s="22"/>
      <c r="R120" s="24">
        <v>1530000</v>
      </c>
      <c r="S120" s="24">
        <f t="shared" si="11"/>
        <v>2575.5407793956738</v>
      </c>
      <c r="T120" s="26">
        <f t="shared" si="12"/>
        <v>2.072965246920544</v>
      </c>
      <c r="U120" s="27">
        <f t="shared" si="13"/>
        <v>0.91360628465583316</v>
      </c>
      <c r="V120" s="22"/>
      <c r="W120" s="38">
        <f t="shared" si="14"/>
        <v>2.072965246920544</v>
      </c>
    </row>
    <row r="121" spans="1:23">
      <c r="A121" s="28" t="s">
        <v>246</v>
      </c>
      <c r="B121" s="29" t="s">
        <v>247</v>
      </c>
      <c r="C121" s="30">
        <v>878785186</v>
      </c>
      <c r="D121" s="21">
        <v>1489.6100000000001</v>
      </c>
      <c r="E121" s="22"/>
      <c r="F121" s="22"/>
      <c r="G121" s="31">
        <v>0.28000000000000003</v>
      </c>
      <c r="H121" s="45">
        <f t="shared" si="15"/>
        <v>0</v>
      </c>
      <c r="I121" s="22"/>
      <c r="J121" s="23">
        <v>3473531</v>
      </c>
      <c r="K121" s="24">
        <f t="shared" si="8"/>
        <v>2331.8392062351891</v>
      </c>
      <c r="L121" s="26">
        <f t="shared" si="9"/>
        <v>3.9526508358778818</v>
      </c>
      <c r="M121" s="22"/>
      <c r="N121" s="24">
        <v>623162</v>
      </c>
      <c r="O121" s="26">
        <v>1.976</v>
      </c>
      <c r="P121" s="25">
        <f t="shared" si="10"/>
        <v>3.2435332836846431</v>
      </c>
      <c r="Q121" s="22"/>
      <c r="R121" s="24">
        <v>2315250</v>
      </c>
      <c r="S121" s="24">
        <f t="shared" si="11"/>
        <v>1972.6049100100024</v>
      </c>
      <c r="T121" s="26">
        <f t="shared" si="12"/>
        <v>2.6346029005545843</v>
      </c>
      <c r="U121" s="27">
        <f t="shared" si="13"/>
        <v>0.8459437960968248</v>
      </c>
      <c r="V121" s="22"/>
      <c r="W121" s="38">
        <f t="shared" si="14"/>
        <v>3.3437204527478235</v>
      </c>
    </row>
    <row r="122" spans="1:23">
      <c r="A122" s="28" t="s">
        <v>248</v>
      </c>
      <c r="B122" s="29" t="s">
        <v>249</v>
      </c>
      <c r="C122" s="30">
        <v>144962315</v>
      </c>
      <c r="D122" s="21">
        <v>106.96</v>
      </c>
      <c r="E122" s="22"/>
      <c r="F122" s="22"/>
      <c r="G122" s="31">
        <v>0.32750000000000001</v>
      </c>
      <c r="H122" s="45">
        <f t="shared" si="15"/>
        <v>1</v>
      </c>
      <c r="I122" s="22"/>
      <c r="J122" s="23">
        <v>709145</v>
      </c>
      <c r="K122" s="24">
        <f t="shared" si="8"/>
        <v>6630.0018698578915</v>
      </c>
      <c r="L122" s="26">
        <f t="shared" si="9"/>
        <v>4.8919265672599117</v>
      </c>
      <c r="M122" s="22"/>
      <c r="N122" s="24">
        <v>119461</v>
      </c>
      <c r="O122" s="26">
        <v>2.0910000000000002</v>
      </c>
      <c r="P122" s="25">
        <f t="shared" si="10"/>
        <v>4.0678434253757603</v>
      </c>
      <c r="Q122" s="22"/>
      <c r="R122" s="24">
        <v>498000</v>
      </c>
      <c r="S122" s="24">
        <f t="shared" si="11"/>
        <v>5772.8216155572181</v>
      </c>
      <c r="T122" s="26">
        <f t="shared" si="12"/>
        <v>3.4353756008932388</v>
      </c>
      <c r="U122" s="27">
        <f t="shared" si="13"/>
        <v>0.87071191364248501</v>
      </c>
      <c r="V122" s="22"/>
      <c r="W122" s="38">
        <f t="shared" si="14"/>
        <v>4.2594587427773893</v>
      </c>
    </row>
    <row r="123" spans="1:23">
      <c r="A123" s="28" t="s">
        <v>250</v>
      </c>
      <c r="B123" s="29" t="s">
        <v>251</v>
      </c>
      <c r="C123" s="30">
        <v>3091103621</v>
      </c>
      <c r="D123" s="21">
        <v>1297.6399999999999</v>
      </c>
      <c r="E123" s="22"/>
      <c r="F123" s="22"/>
      <c r="G123" s="31">
        <v>0.28000000000000003</v>
      </c>
      <c r="H123" s="45">
        <f t="shared" si="15"/>
        <v>0</v>
      </c>
      <c r="I123" s="22"/>
      <c r="J123" s="23">
        <v>3710805</v>
      </c>
      <c r="K123" s="24">
        <f t="shared" si="8"/>
        <v>2859.6567615055028</v>
      </c>
      <c r="L123" s="26">
        <f t="shared" si="9"/>
        <v>1.2004790052296987</v>
      </c>
      <c r="M123" s="22"/>
      <c r="N123" s="24">
        <v>0</v>
      </c>
      <c r="O123" s="26">
        <v>0.6</v>
      </c>
      <c r="P123" s="25">
        <f t="shared" si="10"/>
        <v>1.2004790052296987</v>
      </c>
      <c r="Q123" s="22"/>
      <c r="R123" s="24">
        <v>2687000</v>
      </c>
      <c r="S123" s="24">
        <f t="shared" si="11"/>
        <v>2070.6821614623473</v>
      </c>
      <c r="T123" s="26">
        <f t="shared" si="12"/>
        <v>0.86926882093028357</v>
      </c>
      <c r="U123" s="27">
        <f t="shared" si="13"/>
        <v>0.72410164371342611</v>
      </c>
      <c r="V123" s="22"/>
      <c r="W123" s="38">
        <f t="shared" si="14"/>
        <v>0.86926882093028357</v>
      </c>
    </row>
    <row r="124" spans="1:23">
      <c r="A124" s="28" t="s">
        <v>252</v>
      </c>
      <c r="B124" s="29" t="s">
        <v>253</v>
      </c>
      <c r="C124" s="30">
        <v>4537307905</v>
      </c>
      <c r="D124" s="21">
        <v>7560.9800000000005</v>
      </c>
      <c r="E124" s="22"/>
      <c r="F124" s="22"/>
      <c r="G124" s="31">
        <v>0.28000000000000003</v>
      </c>
      <c r="H124" s="45">
        <f t="shared" si="15"/>
        <v>0</v>
      </c>
      <c r="I124" s="22"/>
      <c r="J124" s="23">
        <v>17046478</v>
      </c>
      <c r="K124" s="24">
        <f t="shared" si="8"/>
        <v>2254.5328780131676</v>
      </c>
      <c r="L124" s="26">
        <f t="shared" si="9"/>
        <v>3.7569586100196566</v>
      </c>
      <c r="M124" s="22"/>
      <c r="N124" s="24">
        <v>2773003</v>
      </c>
      <c r="O124" s="26">
        <v>1.8779999999999999</v>
      </c>
      <c r="P124" s="25">
        <f t="shared" si="10"/>
        <v>3.1458025989973009</v>
      </c>
      <c r="Q124" s="22"/>
      <c r="R124" s="24">
        <v>12500000</v>
      </c>
      <c r="S124" s="24">
        <f t="shared" si="11"/>
        <v>2019.9766432393683</v>
      </c>
      <c r="T124" s="26">
        <f t="shared" si="12"/>
        <v>2.7549375668830653</v>
      </c>
      <c r="U124" s="27">
        <f t="shared" si="13"/>
        <v>0.89596238002947004</v>
      </c>
      <c r="V124" s="22"/>
      <c r="W124" s="38">
        <f t="shared" si="14"/>
        <v>3.3660935779054211</v>
      </c>
    </row>
    <row r="125" spans="1:23" ht="31.2">
      <c r="A125" s="28" t="s">
        <v>254</v>
      </c>
      <c r="B125" s="29" t="s">
        <v>255</v>
      </c>
      <c r="C125" s="30">
        <v>42349360881</v>
      </c>
      <c r="D125" s="21">
        <v>23237.829999999998</v>
      </c>
      <c r="E125" s="22"/>
      <c r="F125" s="22"/>
      <c r="G125" s="31">
        <v>0.28889999999999999</v>
      </c>
      <c r="H125" s="45">
        <f t="shared" si="15"/>
        <v>1</v>
      </c>
      <c r="I125" s="22"/>
      <c r="J125" s="23">
        <v>52811529</v>
      </c>
      <c r="K125" s="24">
        <f t="shared" si="8"/>
        <v>2272.6532124557243</v>
      </c>
      <c r="L125" s="26">
        <f t="shared" si="9"/>
        <v>1.247044297749812</v>
      </c>
      <c r="M125" s="22"/>
      <c r="N125" s="24">
        <v>0</v>
      </c>
      <c r="O125" s="26">
        <v>0.60399999999999998</v>
      </c>
      <c r="P125" s="25">
        <f t="shared" si="10"/>
        <v>1.247044297749812</v>
      </c>
      <c r="Q125" s="22"/>
      <c r="R125" s="24">
        <v>49100000</v>
      </c>
      <c r="S125" s="24">
        <f t="shared" si="11"/>
        <v>2112.9339529551598</v>
      </c>
      <c r="T125" s="26">
        <f t="shared" si="12"/>
        <v>1.1594035654509409</v>
      </c>
      <c r="U125" s="27">
        <f t="shared" si="13"/>
        <v>0.92972123567942899</v>
      </c>
      <c r="V125" s="22"/>
      <c r="W125" s="38">
        <f t="shared" si="14"/>
        <v>1.1594035654509409</v>
      </c>
    </row>
    <row r="126" spans="1:23">
      <c r="A126" s="28" t="s">
        <v>256</v>
      </c>
      <c r="B126" s="29" t="s">
        <v>257</v>
      </c>
      <c r="C126" s="30">
        <v>2159007066</v>
      </c>
      <c r="D126" s="21">
        <v>2415.3500000000004</v>
      </c>
      <c r="E126" s="22"/>
      <c r="F126" s="22"/>
      <c r="G126" s="31">
        <v>0.28000000000000003</v>
      </c>
      <c r="H126" s="45">
        <f t="shared" si="15"/>
        <v>0</v>
      </c>
      <c r="I126" s="22"/>
      <c r="J126" s="23">
        <v>5564892</v>
      </c>
      <c r="K126" s="24">
        <f t="shared" si="8"/>
        <v>2303.9691970107847</v>
      </c>
      <c r="L126" s="26">
        <f t="shared" si="9"/>
        <v>2.5775237550797345</v>
      </c>
      <c r="M126" s="22"/>
      <c r="N126" s="24">
        <v>47489</v>
      </c>
      <c r="O126" s="26">
        <v>1.2889999999999999</v>
      </c>
      <c r="P126" s="25">
        <f t="shared" si="10"/>
        <v>2.5555279956642809</v>
      </c>
      <c r="Q126" s="22"/>
      <c r="R126" s="24">
        <v>5197753</v>
      </c>
      <c r="S126" s="24">
        <f t="shared" si="11"/>
        <v>2171.6281284285919</v>
      </c>
      <c r="T126" s="26">
        <f t="shared" si="12"/>
        <v>2.4074738252848311</v>
      </c>
      <c r="U126" s="27">
        <f t="shared" si="13"/>
        <v>0.94255953215264554</v>
      </c>
      <c r="V126" s="22"/>
      <c r="W126" s="38">
        <f t="shared" si="14"/>
        <v>2.4294695847002847</v>
      </c>
    </row>
    <row r="127" spans="1:23">
      <c r="A127" s="28" t="s">
        <v>258</v>
      </c>
      <c r="B127" s="29" t="s">
        <v>259</v>
      </c>
      <c r="C127" s="30">
        <v>35149153</v>
      </c>
      <c r="D127" s="21">
        <v>36.11</v>
      </c>
      <c r="E127" s="22"/>
      <c r="F127" s="22"/>
      <c r="G127" s="31">
        <v>0.2888</v>
      </c>
      <c r="H127" s="45">
        <f t="shared" si="15"/>
        <v>1</v>
      </c>
      <c r="I127" s="22"/>
      <c r="J127" s="23">
        <v>235881</v>
      </c>
      <c r="K127" s="24">
        <f t="shared" si="8"/>
        <v>6532.2902243145945</v>
      </c>
      <c r="L127" s="26">
        <f t="shared" si="9"/>
        <v>6.7108587225416212</v>
      </c>
      <c r="M127" s="22"/>
      <c r="N127" s="24">
        <v>69810</v>
      </c>
      <c r="O127" s="26">
        <v>3.2530000000000001</v>
      </c>
      <c r="P127" s="25">
        <f t="shared" si="10"/>
        <v>4.7247511198918506</v>
      </c>
      <c r="Q127" s="22"/>
      <c r="R127" s="24">
        <v>135000</v>
      </c>
      <c r="S127" s="24">
        <f t="shared" si="11"/>
        <v>5671.8360564940458</v>
      </c>
      <c r="T127" s="26">
        <f t="shared" si="12"/>
        <v>3.8407753381710221</v>
      </c>
      <c r="U127" s="27">
        <f t="shared" si="13"/>
        <v>0.86827680059012813</v>
      </c>
      <c r="V127" s="22"/>
      <c r="W127" s="38">
        <f t="shared" si="14"/>
        <v>5.8268829408207932</v>
      </c>
    </row>
    <row r="128" spans="1:23">
      <c r="A128" s="28" t="s">
        <v>260</v>
      </c>
      <c r="B128" s="29" t="s">
        <v>261</v>
      </c>
      <c r="C128" s="30">
        <v>523609346</v>
      </c>
      <c r="D128" s="21">
        <v>447.18</v>
      </c>
      <c r="E128" s="22"/>
      <c r="F128" s="22"/>
      <c r="G128" s="31">
        <v>0.28000000000000003</v>
      </c>
      <c r="H128" s="45">
        <f t="shared" si="15"/>
        <v>0</v>
      </c>
      <c r="I128" s="22"/>
      <c r="J128" s="23">
        <v>1434196</v>
      </c>
      <c r="K128" s="24">
        <f t="shared" si="8"/>
        <v>3207.200679815734</v>
      </c>
      <c r="L128" s="26">
        <f t="shared" si="9"/>
        <v>2.7390572971170761</v>
      </c>
      <c r="M128" s="22"/>
      <c r="N128" s="24">
        <v>53913</v>
      </c>
      <c r="O128" s="26">
        <v>1.37</v>
      </c>
      <c r="P128" s="25">
        <f t="shared" si="10"/>
        <v>2.6360931303926729</v>
      </c>
      <c r="Q128" s="22"/>
      <c r="R128" s="24">
        <v>1255092</v>
      </c>
      <c r="S128" s="24">
        <f t="shared" si="11"/>
        <v>2927.2440627935061</v>
      </c>
      <c r="T128" s="26">
        <f t="shared" si="12"/>
        <v>2.3970007594173079</v>
      </c>
      <c r="U128" s="27">
        <f t="shared" si="13"/>
        <v>0.91270997827354139</v>
      </c>
      <c r="V128" s="22"/>
      <c r="W128" s="38">
        <f t="shared" si="14"/>
        <v>2.4999649261417121</v>
      </c>
    </row>
    <row r="129" spans="1:23">
      <c r="A129" s="28" t="s">
        <v>262</v>
      </c>
      <c r="B129" s="29" t="s">
        <v>263</v>
      </c>
      <c r="C129" s="30">
        <v>212492372</v>
      </c>
      <c r="D129" s="21">
        <v>202.98</v>
      </c>
      <c r="E129" s="22"/>
      <c r="F129" s="22"/>
      <c r="G129" s="31">
        <v>0.29199999999999998</v>
      </c>
      <c r="H129" s="45">
        <f t="shared" si="15"/>
        <v>1</v>
      </c>
      <c r="I129" s="22"/>
      <c r="J129" s="23">
        <v>884545</v>
      </c>
      <c r="K129" s="24">
        <f t="shared" si="8"/>
        <v>4357.7938713173717</v>
      </c>
      <c r="L129" s="26">
        <f t="shared" si="9"/>
        <v>4.1627141326277819</v>
      </c>
      <c r="M129" s="22"/>
      <c r="N129" s="24">
        <v>154893</v>
      </c>
      <c r="O129" s="26">
        <v>1.996</v>
      </c>
      <c r="P129" s="25">
        <f t="shared" si="10"/>
        <v>3.4337797311613616</v>
      </c>
      <c r="Q129" s="22"/>
      <c r="R129" s="24">
        <v>597879</v>
      </c>
      <c r="S129" s="24">
        <f t="shared" si="11"/>
        <v>3708.6018326928765</v>
      </c>
      <c r="T129" s="26">
        <f t="shared" si="12"/>
        <v>2.8136492353711406</v>
      </c>
      <c r="U129" s="27">
        <f t="shared" si="13"/>
        <v>0.85102736435116355</v>
      </c>
      <c r="V129" s="22"/>
      <c r="W129" s="38">
        <f t="shared" si="14"/>
        <v>3.5425836368375614</v>
      </c>
    </row>
    <row r="130" spans="1:23">
      <c r="A130" s="28" t="s">
        <v>264</v>
      </c>
      <c r="B130" s="29" t="s">
        <v>265</v>
      </c>
      <c r="C130" s="30">
        <v>5056913047</v>
      </c>
      <c r="D130" s="21">
        <v>6618.35</v>
      </c>
      <c r="E130" s="22"/>
      <c r="F130" s="22"/>
      <c r="G130" s="31">
        <v>0.28000000000000003</v>
      </c>
      <c r="H130" s="45">
        <f t="shared" si="15"/>
        <v>0</v>
      </c>
      <c r="I130" s="22"/>
      <c r="J130" s="23">
        <v>17383464</v>
      </c>
      <c r="K130" s="24">
        <f t="shared" si="8"/>
        <v>2626.5555614314744</v>
      </c>
      <c r="L130" s="26">
        <f t="shared" si="9"/>
        <v>3.4375643477422839</v>
      </c>
      <c r="M130" s="22"/>
      <c r="N130" s="24">
        <v>2285435</v>
      </c>
      <c r="O130" s="26">
        <v>1.7190000000000001</v>
      </c>
      <c r="P130" s="25">
        <f t="shared" si="10"/>
        <v>2.9856216351113383</v>
      </c>
      <c r="Q130" s="22"/>
      <c r="R130" s="24">
        <v>14154000</v>
      </c>
      <c r="S130" s="24">
        <f t="shared" si="11"/>
        <v>2483.9174416584192</v>
      </c>
      <c r="T130" s="26">
        <f t="shared" si="12"/>
        <v>2.7989407507010275</v>
      </c>
      <c r="U130" s="27">
        <f t="shared" si="13"/>
        <v>0.94569385020154784</v>
      </c>
      <c r="V130" s="22"/>
      <c r="W130" s="38">
        <f t="shared" si="14"/>
        <v>3.2508834633319732</v>
      </c>
    </row>
    <row r="131" spans="1:23">
      <c r="A131" s="28" t="s">
        <v>266</v>
      </c>
      <c r="B131" s="29" t="s">
        <v>267</v>
      </c>
      <c r="C131" s="30">
        <v>399498058</v>
      </c>
      <c r="D131" s="21">
        <v>393.14</v>
      </c>
      <c r="E131" s="22"/>
      <c r="F131" s="22"/>
      <c r="G131" s="31">
        <v>0.31009999999999999</v>
      </c>
      <c r="H131" s="45">
        <f t="shared" si="15"/>
        <v>1</v>
      </c>
      <c r="I131" s="22"/>
      <c r="J131" s="23">
        <v>1148906</v>
      </c>
      <c r="K131" s="24">
        <f t="shared" si="8"/>
        <v>2922.3838836038053</v>
      </c>
      <c r="L131" s="26">
        <f t="shared" si="9"/>
        <v>2.8758738046231005</v>
      </c>
      <c r="M131" s="22"/>
      <c r="N131" s="24">
        <v>12388</v>
      </c>
      <c r="O131" s="26">
        <v>1.298</v>
      </c>
      <c r="P131" s="25">
        <f t="shared" si="10"/>
        <v>2.8448648929352243</v>
      </c>
      <c r="Q131" s="22"/>
      <c r="R131" s="24">
        <v>226000</v>
      </c>
      <c r="S131" s="24">
        <f t="shared" si="11"/>
        <v>606.36923233453729</v>
      </c>
      <c r="T131" s="26">
        <f t="shared" si="12"/>
        <v>0.5657098838763317</v>
      </c>
      <c r="U131" s="27">
        <f t="shared" si="13"/>
        <v>0.20749130041970362</v>
      </c>
      <c r="V131" s="22"/>
      <c r="W131" s="38">
        <f t="shared" si="14"/>
        <v>0.5967187955642077</v>
      </c>
    </row>
    <row r="132" spans="1:23">
      <c r="A132" s="28" t="s">
        <v>268</v>
      </c>
      <c r="B132" s="29" t="s">
        <v>269</v>
      </c>
      <c r="C132" s="30">
        <v>1470513190</v>
      </c>
      <c r="D132" s="21">
        <v>213</v>
      </c>
      <c r="E132" s="22"/>
      <c r="F132" s="22"/>
      <c r="G132" s="31">
        <v>0.28000000000000003</v>
      </c>
      <c r="H132" s="45">
        <f t="shared" si="15"/>
        <v>0</v>
      </c>
      <c r="I132" s="22"/>
      <c r="J132" s="23">
        <v>814547</v>
      </c>
      <c r="K132" s="24">
        <f t="shared" si="8"/>
        <v>3824.1643192488264</v>
      </c>
      <c r="L132" s="26">
        <f t="shared" si="9"/>
        <v>0.55392022699231969</v>
      </c>
      <c r="M132" s="22"/>
      <c r="N132" s="24">
        <v>0</v>
      </c>
      <c r="O132" s="26">
        <v>0.27700000000000002</v>
      </c>
      <c r="P132" s="25">
        <f t="shared" si="10"/>
        <v>0.55392022699231969</v>
      </c>
      <c r="Q132" s="22"/>
      <c r="R132" s="24">
        <v>814547</v>
      </c>
      <c r="S132" s="24">
        <f t="shared" si="11"/>
        <v>3824.1643192488264</v>
      </c>
      <c r="T132" s="26">
        <f t="shared" si="12"/>
        <v>0.55392022699231969</v>
      </c>
      <c r="U132" s="27">
        <f t="shared" si="13"/>
        <v>1</v>
      </c>
      <c r="V132" s="22"/>
      <c r="W132" s="38">
        <f t="shared" si="14"/>
        <v>0.55392022699231969</v>
      </c>
    </row>
    <row r="133" spans="1:23">
      <c r="A133" s="28" t="s">
        <v>270</v>
      </c>
      <c r="B133" s="29" t="s">
        <v>271</v>
      </c>
      <c r="C133" s="30">
        <v>360458699</v>
      </c>
      <c r="D133" s="21">
        <v>297.04000000000002</v>
      </c>
      <c r="E133" s="22"/>
      <c r="F133" s="22"/>
      <c r="G133" s="31">
        <v>0.28000000000000003</v>
      </c>
      <c r="H133" s="45">
        <f t="shared" si="15"/>
        <v>0</v>
      </c>
      <c r="I133" s="22"/>
      <c r="J133" s="23">
        <v>1066349</v>
      </c>
      <c r="K133" s="24">
        <f t="shared" si="8"/>
        <v>3589.9171828709937</v>
      </c>
      <c r="L133" s="26">
        <f t="shared" si="9"/>
        <v>2.9583111822750046</v>
      </c>
      <c r="M133" s="22"/>
      <c r="N133" s="24">
        <v>76425</v>
      </c>
      <c r="O133" s="26">
        <v>1.4790000000000001</v>
      </c>
      <c r="P133" s="25">
        <f t="shared" si="10"/>
        <v>2.7462896657683382</v>
      </c>
      <c r="Q133" s="22"/>
      <c r="R133" s="24">
        <v>377000</v>
      </c>
      <c r="S133" s="24">
        <f t="shared" si="11"/>
        <v>1526.4779154322648</v>
      </c>
      <c r="T133" s="26">
        <f t="shared" si="12"/>
        <v>1.0458895874780929</v>
      </c>
      <c r="U133" s="27">
        <f t="shared" si="13"/>
        <v>0.42521257111883631</v>
      </c>
      <c r="V133" s="22"/>
      <c r="W133" s="38">
        <f t="shared" si="14"/>
        <v>1.2579111039847592</v>
      </c>
    </row>
    <row r="134" spans="1:23">
      <c r="A134" s="28" t="s">
        <v>272</v>
      </c>
      <c r="B134" s="29" t="s">
        <v>273</v>
      </c>
      <c r="C134" s="30">
        <v>2246561835</v>
      </c>
      <c r="D134" s="21">
        <v>2702.25</v>
      </c>
      <c r="E134" s="22"/>
      <c r="F134" s="22"/>
      <c r="G134" s="31">
        <v>0.28000000000000003</v>
      </c>
      <c r="H134" s="45">
        <f t="shared" si="15"/>
        <v>0</v>
      </c>
      <c r="I134" s="22"/>
      <c r="J134" s="23">
        <v>6579551</v>
      </c>
      <c r="K134" s="24">
        <f t="shared" si="8"/>
        <v>2434.8417059857525</v>
      </c>
      <c r="L134" s="26">
        <f t="shared" si="9"/>
        <v>2.9287201881091334</v>
      </c>
      <c r="M134" s="22"/>
      <c r="N134" s="24">
        <v>442681</v>
      </c>
      <c r="O134" s="26">
        <v>1.464</v>
      </c>
      <c r="P134" s="25">
        <f t="shared" si="10"/>
        <v>2.7316719728749419</v>
      </c>
      <c r="Q134" s="22"/>
      <c r="R134" s="24">
        <v>4500000</v>
      </c>
      <c r="S134" s="24">
        <f t="shared" si="11"/>
        <v>1829.0983439726153</v>
      </c>
      <c r="T134" s="26">
        <f t="shared" si="12"/>
        <v>2.0030608238299394</v>
      </c>
      <c r="U134" s="27">
        <f t="shared" si="13"/>
        <v>0.75121858619227966</v>
      </c>
      <c r="V134" s="22"/>
      <c r="W134" s="38">
        <f t="shared" si="14"/>
        <v>2.2001090390641309</v>
      </c>
    </row>
    <row r="135" spans="1:23">
      <c r="A135" s="28" t="s">
        <v>274</v>
      </c>
      <c r="B135" s="29" t="s">
        <v>275</v>
      </c>
      <c r="C135" s="30">
        <v>170519704</v>
      </c>
      <c r="D135" s="21">
        <v>904.06</v>
      </c>
      <c r="E135" s="22"/>
      <c r="F135" s="22"/>
      <c r="G135" s="31">
        <v>0.28000000000000003</v>
      </c>
      <c r="H135" s="45">
        <f t="shared" si="15"/>
        <v>0</v>
      </c>
      <c r="I135" s="22"/>
      <c r="J135" s="23">
        <v>2728217</v>
      </c>
      <c r="K135" s="24">
        <f t="shared" si="8"/>
        <v>3017.7388668893659</v>
      </c>
      <c r="L135" s="26">
        <f t="shared" si="9"/>
        <v>15.999423738150519</v>
      </c>
      <c r="M135" s="22"/>
      <c r="N135" s="24">
        <v>1148068</v>
      </c>
      <c r="O135" s="26">
        <v>8</v>
      </c>
      <c r="P135" s="25">
        <f t="shared" si="10"/>
        <v>9.266665159118503</v>
      </c>
      <c r="Q135" s="22"/>
      <c r="R135" s="24">
        <v>195000</v>
      </c>
      <c r="S135" s="24">
        <f t="shared" si="11"/>
        <v>1485.5960887551712</v>
      </c>
      <c r="T135" s="26">
        <f t="shared" si="12"/>
        <v>1.1435628576976651</v>
      </c>
      <c r="U135" s="27">
        <f t="shared" si="13"/>
        <v>0.49228782021371464</v>
      </c>
      <c r="V135" s="22"/>
      <c r="W135" s="38">
        <f t="shared" si="14"/>
        <v>7.8763214367296808</v>
      </c>
    </row>
    <row r="136" spans="1:23">
      <c r="A136" s="28" t="s">
        <v>276</v>
      </c>
      <c r="B136" s="29" t="s">
        <v>277</v>
      </c>
      <c r="C136" s="30">
        <v>56020840</v>
      </c>
      <c r="D136" s="21">
        <v>79.84</v>
      </c>
      <c r="E136" s="22"/>
      <c r="F136" s="22"/>
      <c r="G136" s="31">
        <v>0.32</v>
      </c>
      <c r="H136" s="45">
        <f t="shared" si="15"/>
        <v>1</v>
      </c>
      <c r="I136" s="22"/>
      <c r="J136" s="23">
        <v>644170</v>
      </c>
      <c r="K136" s="24">
        <f t="shared" ref="K136:K199" si="16">J136/D136</f>
        <v>8068.2615230460915</v>
      </c>
      <c r="L136" s="26">
        <f t="shared" ref="L136:L199" si="17">J136/C136*1000</f>
        <v>11.498756534175497</v>
      </c>
      <c r="M136" s="22"/>
      <c r="N136" s="24">
        <v>210850</v>
      </c>
      <c r="O136" s="26">
        <v>5.0309999999999997</v>
      </c>
      <c r="P136" s="25">
        <f t="shared" ref="P136:P199" si="18">(J136-N136)/C136*1000</f>
        <v>7.7349786258113946</v>
      </c>
      <c r="Q136" s="22"/>
      <c r="R136" s="24">
        <v>125000</v>
      </c>
      <c r="S136" s="24">
        <f t="shared" ref="S136:S199" si="19">(N136+R136)/D136</f>
        <v>4206.5380761523047</v>
      </c>
      <c r="T136" s="26">
        <f t="shared" ref="T136:T199" si="20">R136/C136*1000</f>
        <v>2.2313124901375989</v>
      </c>
      <c r="U136" s="27">
        <f t="shared" ref="U136:U199" si="21">(N136+R136)/J136</f>
        <v>0.52136858282751453</v>
      </c>
      <c r="V136" s="22"/>
      <c r="W136" s="38">
        <f t="shared" ref="W136:W199" si="22">(R136+N136)/C136*1000</f>
        <v>5.9950903985017003</v>
      </c>
    </row>
    <row r="137" spans="1:23">
      <c r="A137" s="28" t="s">
        <v>278</v>
      </c>
      <c r="B137" s="29" t="s">
        <v>279</v>
      </c>
      <c r="C137" s="30">
        <v>1087160696</v>
      </c>
      <c r="D137" s="21">
        <v>577.05000000000007</v>
      </c>
      <c r="E137" s="22"/>
      <c r="F137" s="22"/>
      <c r="G137" s="31">
        <v>0.28000000000000003</v>
      </c>
      <c r="H137" s="45">
        <f t="shared" ref="H137:H200" si="23">IF(G137&gt;0.28,1,0)</f>
        <v>0</v>
      </c>
      <c r="I137" s="22"/>
      <c r="J137" s="23">
        <v>1861960</v>
      </c>
      <c r="K137" s="24">
        <f t="shared" si="16"/>
        <v>3226.6874620916728</v>
      </c>
      <c r="L137" s="26">
        <f t="shared" si="17"/>
        <v>1.7126814893609803</v>
      </c>
      <c r="M137" s="22"/>
      <c r="N137" s="24">
        <v>0</v>
      </c>
      <c r="O137" s="26">
        <v>0.85599999999999998</v>
      </c>
      <c r="P137" s="25">
        <f t="shared" si="18"/>
        <v>1.7126814893609803</v>
      </c>
      <c r="Q137" s="22"/>
      <c r="R137" s="24">
        <v>1043811</v>
      </c>
      <c r="S137" s="24">
        <f t="shared" si="19"/>
        <v>1808.8744476215231</v>
      </c>
      <c r="T137" s="26">
        <f t="shared" si="20"/>
        <v>0.96012576966818519</v>
      </c>
      <c r="U137" s="27">
        <f t="shared" si="21"/>
        <v>0.56059797202947437</v>
      </c>
      <c r="V137" s="22"/>
      <c r="W137" s="38">
        <f t="shared" si="22"/>
        <v>0.96012576966818519</v>
      </c>
    </row>
    <row r="138" spans="1:23">
      <c r="A138" s="28" t="s">
        <v>280</v>
      </c>
      <c r="B138" s="29" t="s">
        <v>281</v>
      </c>
      <c r="C138" s="30">
        <v>202643814</v>
      </c>
      <c r="D138" s="21">
        <v>180.6</v>
      </c>
      <c r="E138" s="22"/>
      <c r="F138" s="22"/>
      <c r="G138" s="31">
        <v>0.28000000000000003</v>
      </c>
      <c r="H138" s="45">
        <f t="shared" si="23"/>
        <v>0</v>
      </c>
      <c r="I138" s="22"/>
      <c r="J138" s="23">
        <v>681904</v>
      </c>
      <c r="K138" s="24">
        <f t="shared" si="16"/>
        <v>3775.7696566998893</v>
      </c>
      <c r="L138" s="26">
        <f t="shared" si="17"/>
        <v>3.3650373359040704</v>
      </c>
      <c r="M138" s="22"/>
      <c r="N138" s="24">
        <v>84276</v>
      </c>
      <c r="O138" s="26">
        <v>1.6830000000000001</v>
      </c>
      <c r="P138" s="25">
        <f t="shared" si="18"/>
        <v>2.9491549147411922</v>
      </c>
      <c r="Q138" s="22"/>
      <c r="R138" s="24">
        <v>485000</v>
      </c>
      <c r="S138" s="24">
        <f t="shared" si="19"/>
        <v>3152.1373200442968</v>
      </c>
      <c r="T138" s="26">
        <f t="shared" si="20"/>
        <v>2.3933619804451571</v>
      </c>
      <c r="U138" s="27">
        <f t="shared" si="21"/>
        <v>0.83483305567939181</v>
      </c>
      <c r="V138" s="22"/>
      <c r="W138" s="38">
        <f t="shared" si="22"/>
        <v>2.8092444016080353</v>
      </c>
    </row>
    <row r="139" spans="1:23">
      <c r="A139" s="28" t="s">
        <v>282</v>
      </c>
      <c r="B139" s="29" t="s">
        <v>283</v>
      </c>
      <c r="C139" s="30">
        <v>173498884</v>
      </c>
      <c r="D139" s="21">
        <v>514.67000000000007</v>
      </c>
      <c r="E139" s="22"/>
      <c r="F139" s="22"/>
      <c r="G139" s="31">
        <v>0.28000000000000003</v>
      </c>
      <c r="H139" s="45">
        <f t="shared" si="23"/>
        <v>0</v>
      </c>
      <c r="I139" s="22"/>
      <c r="J139" s="23">
        <v>1592799</v>
      </c>
      <c r="K139" s="24">
        <f t="shared" si="16"/>
        <v>3094.7966658247028</v>
      </c>
      <c r="L139" s="26">
        <f t="shared" si="17"/>
        <v>9.1804567457621218</v>
      </c>
      <c r="M139" s="22"/>
      <c r="N139" s="24">
        <v>576566</v>
      </c>
      <c r="O139" s="26">
        <v>4.59</v>
      </c>
      <c r="P139" s="25">
        <f t="shared" si="18"/>
        <v>5.85728839616052</v>
      </c>
      <c r="Q139" s="22"/>
      <c r="R139" s="24">
        <v>225000</v>
      </c>
      <c r="S139" s="24">
        <f t="shared" si="19"/>
        <v>1557.4368041657758</v>
      </c>
      <c r="T139" s="26">
        <f t="shared" si="20"/>
        <v>1.2968383128043637</v>
      </c>
      <c r="U139" s="27">
        <f t="shared" si="21"/>
        <v>0.50324366100179618</v>
      </c>
      <c r="V139" s="22"/>
      <c r="W139" s="38">
        <f t="shared" si="22"/>
        <v>4.6200066624059675</v>
      </c>
    </row>
    <row r="140" spans="1:23">
      <c r="A140" s="28" t="s">
        <v>284</v>
      </c>
      <c r="B140" s="29" t="s">
        <v>285</v>
      </c>
      <c r="C140" s="30">
        <v>7398014349</v>
      </c>
      <c r="D140" s="21">
        <v>11025.439999999999</v>
      </c>
      <c r="E140" s="22"/>
      <c r="F140" s="22"/>
      <c r="G140" s="31">
        <v>0.28000000000000003</v>
      </c>
      <c r="H140" s="45">
        <f t="shared" si="23"/>
        <v>0</v>
      </c>
      <c r="I140" s="22"/>
      <c r="J140" s="23">
        <v>27459053</v>
      </c>
      <c r="K140" s="24">
        <f t="shared" si="16"/>
        <v>2490.5176573451945</v>
      </c>
      <c r="L140" s="26">
        <f t="shared" si="17"/>
        <v>3.7116787971236738</v>
      </c>
      <c r="M140" s="22"/>
      <c r="N140" s="24">
        <v>4357053</v>
      </c>
      <c r="O140" s="26">
        <v>1.8560000000000001</v>
      </c>
      <c r="P140" s="25">
        <f t="shared" si="18"/>
        <v>3.1227298177818117</v>
      </c>
      <c r="Q140" s="22"/>
      <c r="R140" s="24">
        <v>21225000</v>
      </c>
      <c r="S140" s="24">
        <f t="shared" si="19"/>
        <v>2320.275018502663</v>
      </c>
      <c r="T140" s="26">
        <f t="shared" si="20"/>
        <v>2.8690130890147589</v>
      </c>
      <c r="U140" s="27">
        <f t="shared" si="21"/>
        <v>0.93164367321771802</v>
      </c>
      <c r="V140" s="22"/>
      <c r="W140" s="38">
        <f t="shared" si="22"/>
        <v>3.457962068356621</v>
      </c>
    </row>
    <row r="141" spans="1:23">
      <c r="A141" s="28" t="s">
        <v>286</v>
      </c>
      <c r="B141" s="29" t="s">
        <v>287</v>
      </c>
      <c r="C141" s="30">
        <v>221875062</v>
      </c>
      <c r="D141" s="21">
        <v>401.07999999999993</v>
      </c>
      <c r="E141" s="22"/>
      <c r="F141" s="22"/>
      <c r="G141" s="31">
        <v>0.28000000000000003</v>
      </c>
      <c r="H141" s="45">
        <f t="shared" si="23"/>
        <v>0</v>
      </c>
      <c r="I141" s="22"/>
      <c r="J141" s="23">
        <v>980667</v>
      </c>
      <c r="K141" s="24">
        <f t="shared" si="16"/>
        <v>2445.0658222798447</v>
      </c>
      <c r="L141" s="26">
        <f t="shared" si="17"/>
        <v>4.4199063705501072</v>
      </c>
      <c r="M141" s="22"/>
      <c r="N141" s="24">
        <v>209224</v>
      </c>
      <c r="O141" s="26">
        <v>2.21</v>
      </c>
      <c r="P141" s="25">
        <f t="shared" si="18"/>
        <v>3.4769252256028667</v>
      </c>
      <c r="Q141" s="22"/>
      <c r="R141" s="24">
        <v>512000</v>
      </c>
      <c r="S141" s="24">
        <f t="shared" si="19"/>
        <v>1798.2048469133342</v>
      </c>
      <c r="T141" s="26">
        <f t="shared" si="20"/>
        <v>2.3076049889734791</v>
      </c>
      <c r="U141" s="27">
        <f t="shared" si="21"/>
        <v>0.73544230610390682</v>
      </c>
      <c r="V141" s="22"/>
      <c r="W141" s="38">
        <f t="shared" si="22"/>
        <v>3.2505861339207196</v>
      </c>
    </row>
    <row r="142" spans="1:23">
      <c r="A142" s="28" t="s">
        <v>288</v>
      </c>
      <c r="B142" s="29" t="s">
        <v>289</v>
      </c>
      <c r="C142" s="30">
        <v>5100102205</v>
      </c>
      <c r="D142" s="21">
        <v>9094.39</v>
      </c>
      <c r="E142" s="22"/>
      <c r="F142" s="22"/>
      <c r="G142" s="31">
        <v>0.28000000000000003</v>
      </c>
      <c r="H142" s="45">
        <f t="shared" si="23"/>
        <v>0</v>
      </c>
      <c r="I142" s="22"/>
      <c r="J142" s="23">
        <v>20379827</v>
      </c>
      <c r="K142" s="24">
        <f t="shared" si="16"/>
        <v>2240.922920613697</v>
      </c>
      <c r="L142" s="26">
        <f t="shared" si="17"/>
        <v>3.9959644298932235</v>
      </c>
      <c r="M142" s="22"/>
      <c r="N142" s="24">
        <v>3728142</v>
      </c>
      <c r="O142" s="26">
        <v>1.998</v>
      </c>
      <c r="P142" s="25">
        <f t="shared" si="18"/>
        <v>3.2649708438539027</v>
      </c>
      <c r="Q142" s="22"/>
      <c r="R142" s="24">
        <v>15400000</v>
      </c>
      <c r="S142" s="24">
        <f t="shared" si="19"/>
        <v>2103.2902701555577</v>
      </c>
      <c r="T142" s="26">
        <f t="shared" si="20"/>
        <v>3.0195473308166769</v>
      </c>
      <c r="U142" s="27">
        <f t="shared" si="21"/>
        <v>0.93858215773863041</v>
      </c>
      <c r="V142" s="22"/>
      <c r="W142" s="38">
        <f t="shared" si="22"/>
        <v>3.7505409168559982</v>
      </c>
    </row>
    <row r="143" spans="1:23">
      <c r="A143" s="28" t="s">
        <v>290</v>
      </c>
      <c r="B143" s="29" t="s">
        <v>291</v>
      </c>
      <c r="C143" s="30">
        <v>571495591</v>
      </c>
      <c r="D143" s="21">
        <v>1963.1100000000001</v>
      </c>
      <c r="E143" s="22"/>
      <c r="F143" s="22"/>
      <c r="G143" s="31">
        <v>0.28000000000000003</v>
      </c>
      <c r="H143" s="45">
        <f t="shared" si="23"/>
        <v>0</v>
      </c>
      <c r="I143" s="22"/>
      <c r="J143" s="23">
        <v>4728574</v>
      </c>
      <c r="K143" s="24">
        <f t="shared" si="16"/>
        <v>2408.7157622344134</v>
      </c>
      <c r="L143" s="26">
        <f t="shared" si="17"/>
        <v>8.2740340861177355</v>
      </c>
      <c r="M143" s="22"/>
      <c r="N143" s="24">
        <v>1640199</v>
      </c>
      <c r="O143" s="26">
        <v>4.1369999999999996</v>
      </c>
      <c r="P143" s="25">
        <f t="shared" si="18"/>
        <v>5.4040224432807564</v>
      </c>
      <c r="Q143" s="22"/>
      <c r="R143" s="24">
        <v>940979</v>
      </c>
      <c r="S143" s="24">
        <f t="shared" si="19"/>
        <v>1314.8412467971739</v>
      </c>
      <c r="T143" s="26">
        <f t="shared" si="20"/>
        <v>1.6465201391203732</v>
      </c>
      <c r="U143" s="27">
        <f t="shared" si="21"/>
        <v>0.5458681623677667</v>
      </c>
      <c r="V143" s="22"/>
      <c r="W143" s="38">
        <f t="shared" si="22"/>
        <v>4.5165317819573518</v>
      </c>
    </row>
    <row r="144" spans="1:23">
      <c r="A144" s="28" t="s">
        <v>292</v>
      </c>
      <c r="B144" s="29" t="s">
        <v>293</v>
      </c>
      <c r="C144" s="30">
        <v>10244684686</v>
      </c>
      <c r="D144" s="21">
        <v>3957.46</v>
      </c>
      <c r="E144" s="22"/>
      <c r="F144" s="22"/>
      <c r="G144" s="31">
        <v>0.37670000000000003</v>
      </c>
      <c r="H144" s="45">
        <f t="shared" si="23"/>
        <v>1</v>
      </c>
      <c r="I144" s="22"/>
      <c r="J144" s="23">
        <v>11725650</v>
      </c>
      <c r="K144" s="24">
        <f t="shared" si="16"/>
        <v>2962.923188105502</v>
      </c>
      <c r="L144" s="26">
        <f t="shared" si="17"/>
        <v>1.1445593846361941</v>
      </c>
      <c r="M144" s="22"/>
      <c r="N144" s="24">
        <v>0</v>
      </c>
      <c r="O144" s="26">
        <v>0.42499999999999999</v>
      </c>
      <c r="P144" s="25">
        <f t="shared" si="18"/>
        <v>1.1445593846361941</v>
      </c>
      <c r="Q144" s="22"/>
      <c r="R144" s="24">
        <v>11725650</v>
      </c>
      <c r="S144" s="24">
        <f t="shared" si="19"/>
        <v>2962.923188105502</v>
      </c>
      <c r="T144" s="26">
        <f t="shared" si="20"/>
        <v>1.1445593846361941</v>
      </c>
      <c r="U144" s="27">
        <f t="shared" si="21"/>
        <v>1</v>
      </c>
      <c r="V144" s="22"/>
      <c r="W144" s="38">
        <f t="shared" si="22"/>
        <v>1.1445593846361941</v>
      </c>
    </row>
    <row r="145" spans="1:23">
      <c r="A145" s="28" t="s">
        <v>294</v>
      </c>
      <c r="B145" s="29" t="s">
        <v>295</v>
      </c>
      <c r="C145" s="30">
        <v>1228332944</v>
      </c>
      <c r="D145" s="21">
        <v>2071.1999999999998</v>
      </c>
      <c r="E145" s="22"/>
      <c r="F145" s="22"/>
      <c r="G145" s="31">
        <v>0.28000000000000003</v>
      </c>
      <c r="H145" s="45">
        <f t="shared" si="23"/>
        <v>0</v>
      </c>
      <c r="I145" s="22"/>
      <c r="J145" s="23">
        <v>4631782</v>
      </c>
      <c r="K145" s="24">
        <f t="shared" si="16"/>
        <v>2236.279451525686</v>
      </c>
      <c r="L145" s="26">
        <f t="shared" si="17"/>
        <v>3.7707870839292577</v>
      </c>
      <c r="M145" s="22"/>
      <c r="N145" s="24">
        <v>759268</v>
      </c>
      <c r="O145" s="26">
        <v>1.885</v>
      </c>
      <c r="P145" s="25">
        <f t="shared" si="18"/>
        <v>3.1526582584273668</v>
      </c>
      <c r="Q145" s="22"/>
      <c r="R145" s="24">
        <v>2740000</v>
      </c>
      <c r="S145" s="24">
        <f t="shared" si="19"/>
        <v>1689.4882193897258</v>
      </c>
      <c r="T145" s="26">
        <f t="shared" si="20"/>
        <v>2.2306655645637394</v>
      </c>
      <c r="U145" s="27">
        <f t="shared" si="21"/>
        <v>0.75549065133030868</v>
      </c>
      <c r="V145" s="22"/>
      <c r="W145" s="38">
        <f t="shared" si="22"/>
        <v>2.8487943900656303</v>
      </c>
    </row>
    <row r="146" spans="1:23">
      <c r="A146" s="28" t="s">
        <v>296</v>
      </c>
      <c r="B146" s="29" t="s">
        <v>297</v>
      </c>
      <c r="C146" s="30">
        <v>1337620937</v>
      </c>
      <c r="D146" s="21">
        <v>509.51</v>
      </c>
      <c r="E146" s="22"/>
      <c r="F146" s="22"/>
      <c r="G146" s="31">
        <v>0.28000000000000003</v>
      </c>
      <c r="H146" s="45">
        <f t="shared" si="23"/>
        <v>0</v>
      </c>
      <c r="I146" s="22"/>
      <c r="J146" s="23">
        <v>1532710</v>
      </c>
      <c r="K146" s="24">
        <f t="shared" si="16"/>
        <v>3008.2039606680928</v>
      </c>
      <c r="L146" s="26">
        <f t="shared" si="17"/>
        <v>1.1458477940974394</v>
      </c>
      <c r="M146" s="22"/>
      <c r="N146" s="24">
        <v>0</v>
      </c>
      <c r="O146" s="26">
        <v>0.57299999999999995</v>
      </c>
      <c r="P146" s="25">
        <f t="shared" si="18"/>
        <v>1.1458477940974394</v>
      </c>
      <c r="Q146" s="22"/>
      <c r="R146" s="24">
        <v>1532710</v>
      </c>
      <c r="S146" s="24">
        <f t="shared" si="19"/>
        <v>3008.2039606680928</v>
      </c>
      <c r="T146" s="26">
        <f t="shared" si="20"/>
        <v>1.1458477940974394</v>
      </c>
      <c r="U146" s="27">
        <f t="shared" si="21"/>
        <v>1</v>
      </c>
      <c r="V146" s="22"/>
      <c r="W146" s="38">
        <f t="shared" si="22"/>
        <v>1.1458477940974394</v>
      </c>
    </row>
    <row r="147" spans="1:23">
      <c r="A147" s="28" t="s">
        <v>298</v>
      </c>
      <c r="B147" s="29" t="s">
        <v>299</v>
      </c>
      <c r="C147" s="30">
        <v>54610069</v>
      </c>
      <c r="D147" s="21">
        <v>71.39</v>
      </c>
      <c r="E147" s="22"/>
      <c r="F147" s="22"/>
      <c r="G147" s="31">
        <v>0.28000000000000003</v>
      </c>
      <c r="H147" s="45">
        <f t="shared" si="23"/>
        <v>0</v>
      </c>
      <c r="I147" s="22"/>
      <c r="J147" s="23">
        <v>266651</v>
      </c>
      <c r="K147" s="24">
        <f t="shared" si="16"/>
        <v>3735.1309707241912</v>
      </c>
      <c r="L147" s="26">
        <f t="shared" si="17"/>
        <v>4.8828174892069818</v>
      </c>
      <c r="M147" s="22"/>
      <c r="N147" s="24">
        <v>64123</v>
      </c>
      <c r="O147" s="26">
        <v>2.4409999999999998</v>
      </c>
      <c r="P147" s="25">
        <f t="shared" si="18"/>
        <v>3.7086201081342707</v>
      </c>
      <c r="Q147" s="22"/>
      <c r="R147" s="24">
        <v>0</v>
      </c>
      <c r="S147" s="24">
        <f t="shared" si="19"/>
        <v>898.20703179717043</v>
      </c>
      <c r="T147" s="26">
        <f t="shared" si="20"/>
        <v>0</v>
      </c>
      <c r="U147" s="27">
        <f t="shared" si="21"/>
        <v>0.2404753779284533</v>
      </c>
      <c r="V147" s="22"/>
      <c r="W147" s="38">
        <f t="shared" si="22"/>
        <v>1.1741973810727102</v>
      </c>
    </row>
    <row r="148" spans="1:23">
      <c r="A148" s="28" t="s">
        <v>300</v>
      </c>
      <c r="B148" s="29" t="s">
        <v>301</v>
      </c>
      <c r="C148" s="30">
        <v>5359103969</v>
      </c>
      <c r="D148" s="21">
        <v>7679.9</v>
      </c>
      <c r="E148" s="22"/>
      <c r="F148" s="22"/>
      <c r="G148" s="31">
        <v>0.28000000000000003</v>
      </c>
      <c r="H148" s="45">
        <f t="shared" si="23"/>
        <v>0</v>
      </c>
      <c r="I148" s="22"/>
      <c r="J148" s="23">
        <v>16636694</v>
      </c>
      <c r="K148" s="24">
        <f t="shared" si="16"/>
        <v>2166.2644044844333</v>
      </c>
      <c r="L148" s="26">
        <f t="shared" si="17"/>
        <v>3.104379779947501</v>
      </c>
      <c r="M148" s="22"/>
      <c r="N148" s="24">
        <v>1527531</v>
      </c>
      <c r="O148" s="26">
        <v>1.552</v>
      </c>
      <c r="P148" s="25">
        <f t="shared" si="18"/>
        <v>2.8193450038289414</v>
      </c>
      <c r="Q148" s="22"/>
      <c r="R148" s="24">
        <v>13700000</v>
      </c>
      <c r="S148" s="24">
        <f t="shared" si="19"/>
        <v>1982.7772497037722</v>
      </c>
      <c r="T148" s="26">
        <f t="shared" si="20"/>
        <v>2.5563975021287741</v>
      </c>
      <c r="U148" s="27">
        <f t="shared" si="21"/>
        <v>0.91529789512267279</v>
      </c>
      <c r="V148" s="22"/>
      <c r="W148" s="38">
        <f t="shared" si="22"/>
        <v>2.8414322782473342</v>
      </c>
    </row>
    <row r="149" spans="1:23">
      <c r="A149" s="28" t="s">
        <v>302</v>
      </c>
      <c r="B149" s="29" t="s">
        <v>303</v>
      </c>
      <c r="C149" s="30">
        <v>703636030</v>
      </c>
      <c r="D149" s="21">
        <v>1208.19</v>
      </c>
      <c r="E149" s="22"/>
      <c r="F149" s="22"/>
      <c r="G149" s="31">
        <v>0.28000000000000003</v>
      </c>
      <c r="H149" s="45">
        <f t="shared" si="23"/>
        <v>0</v>
      </c>
      <c r="I149" s="22"/>
      <c r="J149" s="23">
        <v>2887190</v>
      </c>
      <c r="K149" s="24">
        <f t="shared" si="16"/>
        <v>2389.6820864268038</v>
      </c>
      <c r="L149" s="26">
        <f t="shared" si="17"/>
        <v>4.1032435476619922</v>
      </c>
      <c r="M149" s="22"/>
      <c r="N149" s="24">
        <v>552252</v>
      </c>
      <c r="O149" s="26">
        <v>2.052</v>
      </c>
      <c r="P149" s="25">
        <f t="shared" si="18"/>
        <v>3.3183889119492647</v>
      </c>
      <c r="Q149" s="22"/>
      <c r="R149" s="24">
        <v>2018000</v>
      </c>
      <c r="S149" s="24">
        <f t="shared" si="19"/>
        <v>2127.3574520563816</v>
      </c>
      <c r="T149" s="26">
        <f t="shared" si="20"/>
        <v>2.8679600162032637</v>
      </c>
      <c r="U149" s="27">
        <f t="shared" si="21"/>
        <v>0.89022613683200624</v>
      </c>
      <c r="V149" s="22"/>
      <c r="W149" s="38">
        <f t="shared" si="22"/>
        <v>3.6528146519159912</v>
      </c>
    </row>
    <row r="150" spans="1:23">
      <c r="A150" s="28" t="s">
        <v>304</v>
      </c>
      <c r="B150" s="29" t="s">
        <v>305</v>
      </c>
      <c r="C150" s="30">
        <v>332922891</v>
      </c>
      <c r="D150" s="21">
        <v>316.79999999999995</v>
      </c>
      <c r="E150" s="22"/>
      <c r="F150" s="22"/>
      <c r="G150" s="31">
        <v>0.28000000000000003</v>
      </c>
      <c r="H150" s="45">
        <f t="shared" si="23"/>
        <v>0</v>
      </c>
      <c r="I150" s="22"/>
      <c r="J150" s="23">
        <v>1042429</v>
      </c>
      <c r="K150" s="24">
        <f t="shared" si="16"/>
        <v>3290.4955808080813</v>
      </c>
      <c r="L150" s="26">
        <f t="shared" si="17"/>
        <v>3.1311424602521547</v>
      </c>
      <c r="M150" s="22"/>
      <c r="N150" s="24">
        <v>99517</v>
      </c>
      <c r="O150" s="26">
        <v>1.5660000000000001</v>
      </c>
      <c r="P150" s="25">
        <f t="shared" si="18"/>
        <v>2.8322233931339977</v>
      </c>
      <c r="Q150" s="22"/>
      <c r="R150" s="24">
        <v>665000</v>
      </c>
      <c r="S150" s="24">
        <f t="shared" si="19"/>
        <v>2413.2481060606065</v>
      </c>
      <c r="T150" s="26">
        <f t="shared" si="20"/>
        <v>1.9974595258455807</v>
      </c>
      <c r="U150" s="27">
        <f t="shared" si="21"/>
        <v>0.73339958884489975</v>
      </c>
      <c r="V150" s="22"/>
      <c r="W150" s="38">
        <f t="shared" si="22"/>
        <v>2.2963785929637384</v>
      </c>
    </row>
    <row r="151" spans="1:23">
      <c r="A151" s="28" t="s">
        <v>306</v>
      </c>
      <c r="B151" s="29" t="s">
        <v>307</v>
      </c>
      <c r="C151" s="30">
        <v>5000620217</v>
      </c>
      <c r="D151" s="21">
        <v>7268.13</v>
      </c>
      <c r="E151" s="22"/>
      <c r="F151" s="22"/>
      <c r="G151" s="31">
        <v>0.28000000000000003</v>
      </c>
      <c r="H151" s="45">
        <f t="shared" si="23"/>
        <v>0</v>
      </c>
      <c r="I151" s="22"/>
      <c r="J151" s="23">
        <v>18594363</v>
      </c>
      <c r="K151" s="24">
        <f t="shared" si="16"/>
        <v>2558.342104502809</v>
      </c>
      <c r="L151" s="26">
        <f t="shared" si="17"/>
        <v>3.7184113556128513</v>
      </c>
      <c r="M151" s="22"/>
      <c r="N151" s="24">
        <v>2960695</v>
      </c>
      <c r="O151" s="26">
        <v>1.859</v>
      </c>
      <c r="P151" s="25">
        <f t="shared" si="18"/>
        <v>3.1263457974377102</v>
      </c>
      <c r="Q151" s="22"/>
      <c r="R151" s="24">
        <v>10309658</v>
      </c>
      <c r="S151" s="24">
        <f t="shared" si="19"/>
        <v>1825.8276888278003</v>
      </c>
      <c r="T151" s="26">
        <f t="shared" si="20"/>
        <v>2.0616758627162906</v>
      </c>
      <c r="U151" s="27">
        <f t="shared" si="21"/>
        <v>0.71367612862027052</v>
      </c>
      <c r="V151" s="22"/>
      <c r="W151" s="38">
        <f t="shared" si="22"/>
        <v>2.6537414208914316</v>
      </c>
    </row>
    <row r="152" spans="1:23">
      <c r="A152" s="28" t="s">
        <v>308</v>
      </c>
      <c r="B152" s="29" t="s">
        <v>309</v>
      </c>
      <c r="C152" s="30">
        <v>480953270</v>
      </c>
      <c r="D152" s="21">
        <v>579.32000000000005</v>
      </c>
      <c r="E152" s="22"/>
      <c r="F152" s="22"/>
      <c r="G152" s="31">
        <v>0.28000000000000003</v>
      </c>
      <c r="H152" s="45">
        <f t="shared" si="23"/>
        <v>0</v>
      </c>
      <c r="I152" s="22"/>
      <c r="J152" s="23">
        <v>1603549</v>
      </c>
      <c r="K152" s="24">
        <f t="shared" si="16"/>
        <v>2767.9848788234481</v>
      </c>
      <c r="L152" s="26">
        <f t="shared" si="17"/>
        <v>3.3341056190344647</v>
      </c>
      <c r="M152" s="22"/>
      <c r="N152" s="24">
        <v>192388</v>
      </c>
      <c r="O152" s="26">
        <v>1.667</v>
      </c>
      <c r="P152" s="25">
        <f t="shared" si="18"/>
        <v>2.9340917050007791</v>
      </c>
      <c r="Q152" s="22"/>
      <c r="R152" s="24">
        <v>550000</v>
      </c>
      <c r="S152" s="24">
        <f t="shared" si="19"/>
        <v>1281.4817372091416</v>
      </c>
      <c r="T152" s="26">
        <f t="shared" si="20"/>
        <v>1.1435622425438547</v>
      </c>
      <c r="U152" s="27">
        <f t="shared" si="21"/>
        <v>0.4629655844629631</v>
      </c>
      <c r="V152" s="22"/>
      <c r="W152" s="38">
        <f t="shared" si="22"/>
        <v>1.5435761565775403</v>
      </c>
    </row>
    <row r="153" spans="1:23">
      <c r="A153" s="28" t="s">
        <v>310</v>
      </c>
      <c r="B153" s="29" t="s">
        <v>311</v>
      </c>
      <c r="C153" s="30">
        <v>162242568</v>
      </c>
      <c r="D153" s="21">
        <v>944.76</v>
      </c>
      <c r="E153" s="22"/>
      <c r="F153" s="22"/>
      <c r="G153" s="31">
        <v>0.28000000000000003</v>
      </c>
      <c r="H153" s="45">
        <f t="shared" si="23"/>
        <v>0</v>
      </c>
      <c r="I153" s="22"/>
      <c r="J153" s="23">
        <v>2984681</v>
      </c>
      <c r="K153" s="24">
        <f t="shared" si="16"/>
        <v>3159.1949278123543</v>
      </c>
      <c r="L153" s="26">
        <f t="shared" si="17"/>
        <v>18.396411230374508</v>
      </c>
      <c r="M153" s="22"/>
      <c r="N153" s="24">
        <v>1286775</v>
      </c>
      <c r="O153" s="26">
        <v>9.1980000000000004</v>
      </c>
      <c r="P153" s="25">
        <f t="shared" si="18"/>
        <v>10.465231294908991</v>
      </c>
      <c r="Q153" s="22"/>
      <c r="R153" s="24">
        <v>114000</v>
      </c>
      <c r="S153" s="24">
        <f t="shared" si="19"/>
        <v>1482.678140480122</v>
      </c>
      <c r="T153" s="26">
        <f t="shared" si="20"/>
        <v>0.70265160004124194</v>
      </c>
      <c r="U153" s="27">
        <f t="shared" si="21"/>
        <v>0.46932151208119061</v>
      </c>
      <c r="V153" s="22"/>
      <c r="W153" s="38">
        <f t="shared" si="22"/>
        <v>8.6338315355067596</v>
      </c>
    </row>
    <row r="154" spans="1:23">
      <c r="A154" s="28" t="s">
        <v>312</v>
      </c>
      <c r="B154" s="29" t="s">
        <v>313</v>
      </c>
      <c r="C154" s="30">
        <v>1859263786</v>
      </c>
      <c r="D154" s="21">
        <v>2040.52</v>
      </c>
      <c r="E154" s="22"/>
      <c r="F154" s="22"/>
      <c r="G154" s="31">
        <v>0.28000000000000003</v>
      </c>
      <c r="H154" s="45">
        <f t="shared" si="23"/>
        <v>0</v>
      </c>
      <c r="I154" s="22"/>
      <c r="J154" s="23">
        <v>5417815</v>
      </c>
      <c r="K154" s="24">
        <f t="shared" si="16"/>
        <v>2655.1148726795132</v>
      </c>
      <c r="L154" s="26">
        <f t="shared" si="17"/>
        <v>2.9139571484129365</v>
      </c>
      <c r="M154" s="22"/>
      <c r="N154" s="24">
        <v>353255</v>
      </c>
      <c r="O154" s="26">
        <v>1.4570000000000001</v>
      </c>
      <c r="P154" s="25">
        <f t="shared" si="18"/>
        <v>2.7239599018361131</v>
      </c>
      <c r="Q154" s="22"/>
      <c r="R154" s="24">
        <v>4164000</v>
      </c>
      <c r="S154" s="24">
        <f t="shared" si="19"/>
        <v>2213.7763903318764</v>
      </c>
      <c r="T154" s="26">
        <f t="shared" si="20"/>
        <v>2.2395961408780969</v>
      </c>
      <c r="U154" s="27">
        <f t="shared" si="21"/>
        <v>0.83377800829301107</v>
      </c>
      <c r="V154" s="22"/>
      <c r="W154" s="38">
        <f t="shared" si="22"/>
        <v>2.4295933874549203</v>
      </c>
    </row>
    <row r="155" spans="1:23">
      <c r="A155" s="28" t="s">
        <v>314</v>
      </c>
      <c r="B155" s="29" t="s">
        <v>315</v>
      </c>
      <c r="C155" s="30">
        <v>50039043.5</v>
      </c>
      <c r="D155" s="21">
        <v>66.17</v>
      </c>
      <c r="E155" s="22"/>
      <c r="F155" s="22"/>
      <c r="G155" s="31">
        <v>0.37459999999999999</v>
      </c>
      <c r="H155" s="45">
        <f t="shared" si="23"/>
        <v>1</v>
      </c>
      <c r="I155" s="22"/>
      <c r="J155" s="23">
        <v>226266</v>
      </c>
      <c r="K155" s="24">
        <f t="shared" si="16"/>
        <v>3419.4650143569593</v>
      </c>
      <c r="L155" s="26">
        <f t="shared" si="17"/>
        <v>4.5217890705684649</v>
      </c>
      <c r="M155" s="22"/>
      <c r="N155" s="24">
        <v>21166</v>
      </c>
      <c r="O155" s="26">
        <v>1.69</v>
      </c>
      <c r="P155" s="25">
        <f t="shared" si="18"/>
        <v>4.0987993705355299</v>
      </c>
      <c r="Q155" s="22"/>
      <c r="R155" s="24">
        <v>0</v>
      </c>
      <c r="S155" s="24">
        <f t="shared" si="19"/>
        <v>319.87305425419373</v>
      </c>
      <c r="T155" s="26">
        <f t="shared" si="20"/>
        <v>0</v>
      </c>
      <c r="U155" s="27">
        <f t="shared" si="21"/>
        <v>9.3544765895008528E-2</v>
      </c>
      <c r="V155" s="22"/>
      <c r="W155" s="38">
        <f t="shared" si="22"/>
        <v>0.42298970003293529</v>
      </c>
    </row>
    <row r="156" spans="1:23">
      <c r="A156" s="28" t="s">
        <v>316</v>
      </c>
      <c r="B156" s="29" t="s">
        <v>317</v>
      </c>
      <c r="C156" s="30">
        <v>3766367403</v>
      </c>
      <c r="D156" s="21">
        <v>5703</v>
      </c>
      <c r="E156" s="22"/>
      <c r="F156" s="22"/>
      <c r="G156" s="31">
        <v>0.28000000000000003</v>
      </c>
      <c r="H156" s="45">
        <f t="shared" si="23"/>
        <v>0</v>
      </c>
      <c r="I156" s="22"/>
      <c r="J156" s="23">
        <v>15823258</v>
      </c>
      <c r="K156" s="24">
        <f t="shared" si="16"/>
        <v>2774.549886024899</v>
      </c>
      <c r="L156" s="26">
        <f t="shared" si="17"/>
        <v>4.2011987432230864</v>
      </c>
      <c r="M156" s="22"/>
      <c r="N156" s="24">
        <v>3140551</v>
      </c>
      <c r="O156" s="26">
        <v>2.101</v>
      </c>
      <c r="P156" s="25">
        <f t="shared" si="18"/>
        <v>3.3673578923548257</v>
      </c>
      <c r="Q156" s="22"/>
      <c r="R156" s="24">
        <v>11110584</v>
      </c>
      <c r="S156" s="24">
        <f t="shared" si="19"/>
        <v>2498.8839207434685</v>
      </c>
      <c r="T156" s="26">
        <f t="shared" si="20"/>
        <v>2.949946941222505</v>
      </c>
      <c r="U156" s="27">
        <f t="shared" si="21"/>
        <v>0.90064479767693861</v>
      </c>
      <c r="V156" s="22"/>
      <c r="W156" s="38">
        <f t="shared" si="22"/>
        <v>3.7837877920907652</v>
      </c>
    </row>
    <row r="157" spans="1:23">
      <c r="A157" s="28" t="s">
        <v>318</v>
      </c>
      <c r="B157" s="29" t="s">
        <v>319</v>
      </c>
      <c r="C157" s="30">
        <v>14906928148</v>
      </c>
      <c r="D157" s="21">
        <v>13662.96</v>
      </c>
      <c r="E157" s="22"/>
      <c r="F157" s="22"/>
      <c r="G157" s="31">
        <v>0.28000000000000003</v>
      </c>
      <c r="H157" s="45">
        <f t="shared" si="23"/>
        <v>0</v>
      </c>
      <c r="I157" s="22"/>
      <c r="J157" s="23">
        <v>33349648</v>
      </c>
      <c r="K157" s="24">
        <f t="shared" si="16"/>
        <v>2440.8801606679667</v>
      </c>
      <c r="L157" s="26">
        <f t="shared" si="17"/>
        <v>2.2371911683544528</v>
      </c>
      <c r="M157" s="22"/>
      <c r="N157" s="24">
        <v>0</v>
      </c>
      <c r="O157" s="26">
        <v>1.119</v>
      </c>
      <c r="P157" s="25">
        <f t="shared" si="18"/>
        <v>2.2371911683544528</v>
      </c>
      <c r="Q157" s="22"/>
      <c r="R157" s="24">
        <v>32000000</v>
      </c>
      <c r="S157" s="24">
        <f t="shared" si="19"/>
        <v>2342.0986374841177</v>
      </c>
      <c r="T157" s="26">
        <f t="shared" si="20"/>
        <v>2.1466528638425957</v>
      </c>
      <c r="U157" s="27">
        <f t="shared" si="21"/>
        <v>0.95953036745695186</v>
      </c>
      <c r="V157" s="22"/>
      <c r="W157" s="38">
        <f t="shared" si="22"/>
        <v>2.1466528638425957</v>
      </c>
    </row>
    <row r="158" spans="1:23">
      <c r="A158" s="28" t="s">
        <v>320</v>
      </c>
      <c r="B158" s="29" t="s">
        <v>321</v>
      </c>
      <c r="C158" s="30">
        <v>830044577</v>
      </c>
      <c r="D158" s="21">
        <v>1416.94</v>
      </c>
      <c r="E158" s="22"/>
      <c r="F158" s="22"/>
      <c r="G158" s="31">
        <v>0.28000000000000003</v>
      </c>
      <c r="H158" s="45">
        <f t="shared" si="23"/>
        <v>0</v>
      </c>
      <c r="I158" s="22"/>
      <c r="J158" s="23">
        <v>3344533</v>
      </c>
      <c r="K158" s="24">
        <f t="shared" si="16"/>
        <v>2360.3914068344461</v>
      </c>
      <c r="L158" s="26">
        <f t="shared" si="17"/>
        <v>4.029341426562925</v>
      </c>
      <c r="M158" s="22"/>
      <c r="N158" s="24">
        <v>620772</v>
      </c>
      <c r="O158" s="26">
        <v>2.0150000000000001</v>
      </c>
      <c r="P158" s="25">
        <f t="shared" si="18"/>
        <v>3.2814635207236589</v>
      </c>
      <c r="Q158" s="22"/>
      <c r="R158" s="24">
        <v>2328205</v>
      </c>
      <c r="S158" s="24">
        <f t="shared" si="19"/>
        <v>2081.2292687058025</v>
      </c>
      <c r="T158" s="26">
        <f t="shared" si="20"/>
        <v>2.8049156208149046</v>
      </c>
      <c r="U158" s="27">
        <f t="shared" si="21"/>
        <v>0.88173057344627781</v>
      </c>
      <c r="V158" s="22"/>
      <c r="W158" s="38">
        <f t="shared" si="22"/>
        <v>3.5527935266541717</v>
      </c>
    </row>
    <row r="159" spans="1:23">
      <c r="A159" s="28" t="s">
        <v>322</v>
      </c>
      <c r="B159" s="29" t="s">
        <v>323</v>
      </c>
      <c r="C159" s="30">
        <v>376455528</v>
      </c>
      <c r="D159" s="21">
        <v>718.4799999999999</v>
      </c>
      <c r="E159" s="22"/>
      <c r="F159" s="22"/>
      <c r="G159" s="31">
        <v>0.28000000000000003</v>
      </c>
      <c r="H159" s="45">
        <f t="shared" si="23"/>
        <v>0</v>
      </c>
      <c r="I159" s="22"/>
      <c r="J159" s="23">
        <v>1846441</v>
      </c>
      <c r="K159" s="24">
        <f t="shared" si="16"/>
        <v>2569.9267898897674</v>
      </c>
      <c r="L159" s="26">
        <f t="shared" si="17"/>
        <v>4.9048051168476929</v>
      </c>
      <c r="M159" s="22"/>
      <c r="N159" s="24">
        <v>446173</v>
      </c>
      <c r="O159" s="26">
        <v>2.452</v>
      </c>
      <c r="P159" s="25">
        <f t="shared" si="18"/>
        <v>3.7196106733754752</v>
      </c>
      <c r="Q159" s="22"/>
      <c r="R159" s="24">
        <v>800000</v>
      </c>
      <c r="S159" s="24">
        <f t="shared" si="19"/>
        <v>1734.4574657610513</v>
      </c>
      <c r="T159" s="26">
        <f t="shared" si="20"/>
        <v>2.1250850113695234</v>
      </c>
      <c r="U159" s="27">
        <f t="shared" si="21"/>
        <v>0.6749053990893833</v>
      </c>
      <c r="V159" s="22"/>
      <c r="W159" s="38">
        <f t="shared" si="22"/>
        <v>3.3102794548417416</v>
      </c>
    </row>
    <row r="160" spans="1:23" ht="31.2">
      <c r="A160" s="28" t="s">
        <v>324</v>
      </c>
      <c r="B160" s="29" t="s">
        <v>325</v>
      </c>
      <c r="C160" s="30">
        <v>230130640</v>
      </c>
      <c r="D160" s="21">
        <v>311.64999999999998</v>
      </c>
      <c r="E160" s="22"/>
      <c r="F160" s="22"/>
      <c r="G160" s="31">
        <v>0.28000000000000003</v>
      </c>
      <c r="H160" s="45">
        <f t="shared" si="23"/>
        <v>0</v>
      </c>
      <c r="I160" s="22"/>
      <c r="J160" s="23">
        <v>1062509</v>
      </c>
      <c r="K160" s="24">
        <f t="shared" si="16"/>
        <v>3409.3021017166698</v>
      </c>
      <c r="L160" s="26">
        <f t="shared" si="17"/>
        <v>4.6169819021056906</v>
      </c>
      <c r="M160" s="22"/>
      <c r="N160" s="24">
        <v>239617</v>
      </c>
      <c r="O160" s="26">
        <v>2.3079999999999998</v>
      </c>
      <c r="P160" s="25">
        <f t="shared" si="18"/>
        <v>3.5757602725130386</v>
      </c>
      <c r="Q160" s="22"/>
      <c r="R160" s="24">
        <v>695000</v>
      </c>
      <c r="S160" s="24">
        <f t="shared" si="19"/>
        <v>2998.9314936627629</v>
      </c>
      <c r="T160" s="26">
        <f t="shared" si="20"/>
        <v>3.0200237569408399</v>
      </c>
      <c r="U160" s="27">
        <f t="shared" si="21"/>
        <v>0.87963207841062996</v>
      </c>
      <c r="V160" s="22"/>
      <c r="W160" s="38">
        <f t="shared" si="22"/>
        <v>4.0612453865334928</v>
      </c>
    </row>
    <row r="161" spans="1:23">
      <c r="A161" s="28" t="s">
        <v>326</v>
      </c>
      <c r="B161" s="29" t="s">
        <v>327</v>
      </c>
      <c r="C161" s="30">
        <v>15281273</v>
      </c>
      <c r="D161" s="21">
        <v>213.46</v>
      </c>
      <c r="E161" s="22"/>
      <c r="F161" s="22"/>
      <c r="G161" s="31">
        <v>0.28000000000000003</v>
      </c>
      <c r="H161" s="45">
        <f t="shared" si="23"/>
        <v>0</v>
      </c>
      <c r="I161" s="22"/>
      <c r="J161" s="23">
        <v>703244</v>
      </c>
      <c r="K161" s="24">
        <f t="shared" si="16"/>
        <v>3294.5001405415533</v>
      </c>
      <c r="L161" s="26">
        <f t="shared" si="17"/>
        <v>46.019987994455697</v>
      </c>
      <c r="M161" s="22"/>
      <c r="N161" s="24">
        <v>332261</v>
      </c>
      <c r="O161" s="26">
        <v>23.01</v>
      </c>
      <c r="P161" s="25">
        <f t="shared" si="18"/>
        <v>24.276969595399546</v>
      </c>
      <c r="Q161" s="22"/>
      <c r="R161" s="24">
        <v>13000</v>
      </c>
      <c r="S161" s="24">
        <f t="shared" si="19"/>
        <v>1617.4505762203692</v>
      </c>
      <c r="T161" s="26">
        <f t="shared" si="20"/>
        <v>0.85071446600031286</v>
      </c>
      <c r="U161" s="27">
        <f t="shared" si="21"/>
        <v>0.49095477529847392</v>
      </c>
      <c r="V161" s="22"/>
      <c r="W161" s="38">
        <f t="shared" si="22"/>
        <v>22.593732865056467</v>
      </c>
    </row>
    <row r="162" spans="1:23">
      <c r="A162" s="28" t="s">
        <v>328</v>
      </c>
      <c r="B162" s="29" t="s">
        <v>329</v>
      </c>
      <c r="C162" s="30">
        <v>890219825</v>
      </c>
      <c r="D162" s="21">
        <v>1056.43</v>
      </c>
      <c r="E162" s="22"/>
      <c r="F162" s="22"/>
      <c r="G162" s="31">
        <v>0.28000000000000003</v>
      </c>
      <c r="H162" s="45">
        <f t="shared" si="23"/>
        <v>0</v>
      </c>
      <c r="I162" s="22"/>
      <c r="J162" s="23">
        <v>3063349</v>
      </c>
      <c r="K162" s="24">
        <f t="shared" si="16"/>
        <v>2899.717917893282</v>
      </c>
      <c r="L162" s="26">
        <f t="shared" si="17"/>
        <v>3.4411152324090288</v>
      </c>
      <c r="M162" s="22"/>
      <c r="N162" s="24">
        <v>404056</v>
      </c>
      <c r="O162" s="26">
        <v>1.7210000000000001</v>
      </c>
      <c r="P162" s="25">
        <f t="shared" si="18"/>
        <v>2.9872318334406898</v>
      </c>
      <c r="Q162" s="22"/>
      <c r="R162" s="24">
        <v>1114690</v>
      </c>
      <c r="S162" s="24">
        <f t="shared" si="19"/>
        <v>1437.6210444610622</v>
      </c>
      <c r="T162" s="26">
        <f t="shared" si="20"/>
        <v>1.2521513997961122</v>
      </c>
      <c r="U162" s="27">
        <f t="shared" si="21"/>
        <v>0.49577961897256889</v>
      </c>
      <c r="V162" s="22"/>
      <c r="W162" s="38">
        <f t="shared" si="22"/>
        <v>1.7060347987644513</v>
      </c>
    </row>
    <row r="163" spans="1:23">
      <c r="A163" s="28" t="s">
        <v>330</v>
      </c>
      <c r="B163" s="29" t="s">
        <v>331</v>
      </c>
      <c r="C163" s="30">
        <v>894546478</v>
      </c>
      <c r="D163" s="21">
        <v>1631.51</v>
      </c>
      <c r="E163" s="22"/>
      <c r="F163" s="22"/>
      <c r="G163" s="31">
        <v>0.28000000000000003</v>
      </c>
      <c r="H163" s="45">
        <f t="shared" si="23"/>
        <v>0</v>
      </c>
      <c r="I163" s="22"/>
      <c r="J163" s="23">
        <v>3754973</v>
      </c>
      <c r="K163" s="24">
        <f t="shared" si="16"/>
        <v>2301.5323228175125</v>
      </c>
      <c r="L163" s="26">
        <f t="shared" si="17"/>
        <v>4.1976276161695418</v>
      </c>
      <c r="M163" s="22"/>
      <c r="N163" s="24">
        <v>744197</v>
      </c>
      <c r="O163" s="26">
        <v>2.0990000000000002</v>
      </c>
      <c r="P163" s="25">
        <f t="shared" si="18"/>
        <v>3.3657010273310806</v>
      </c>
      <c r="Q163" s="22"/>
      <c r="R163" s="24">
        <v>2320000</v>
      </c>
      <c r="S163" s="24">
        <f t="shared" si="19"/>
        <v>1878.1355921814761</v>
      </c>
      <c r="T163" s="26">
        <f t="shared" si="20"/>
        <v>2.5934929677292855</v>
      </c>
      <c r="U163" s="27">
        <f t="shared" si="21"/>
        <v>0.81603702609845663</v>
      </c>
      <c r="V163" s="22"/>
      <c r="W163" s="38">
        <f t="shared" si="22"/>
        <v>3.4254195565677472</v>
      </c>
    </row>
    <row r="164" spans="1:23">
      <c r="A164" s="28" t="s">
        <v>332</v>
      </c>
      <c r="B164" s="29" t="s">
        <v>333</v>
      </c>
      <c r="C164" s="30">
        <v>1013755195</v>
      </c>
      <c r="D164" s="21">
        <v>1542.04</v>
      </c>
      <c r="E164" s="22"/>
      <c r="F164" s="22"/>
      <c r="G164" s="31">
        <v>0.28000000000000003</v>
      </c>
      <c r="H164" s="45">
        <f t="shared" si="23"/>
        <v>0</v>
      </c>
      <c r="I164" s="22"/>
      <c r="J164" s="23">
        <v>4102168</v>
      </c>
      <c r="K164" s="24">
        <f t="shared" si="16"/>
        <v>2660.2215247334702</v>
      </c>
      <c r="L164" s="26">
        <f t="shared" si="17"/>
        <v>4.0465075002648945</v>
      </c>
      <c r="M164" s="22"/>
      <c r="N164" s="24">
        <v>766495</v>
      </c>
      <c r="O164" s="26">
        <v>2.0230000000000001</v>
      </c>
      <c r="P164" s="25">
        <f t="shared" si="18"/>
        <v>3.2904127312511577</v>
      </c>
      <c r="Q164" s="22"/>
      <c r="R164" s="24">
        <v>2800000</v>
      </c>
      <c r="S164" s="24">
        <f t="shared" si="19"/>
        <v>2312.8420793234936</v>
      </c>
      <c r="T164" s="26">
        <f t="shared" si="20"/>
        <v>2.7620080408071299</v>
      </c>
      <c r="U164" s="27">
        <f t="shared" si="21"/>
        <v>0.86941709847085735</v>
      </c>
      <c r="V164" s="22"/>
      <c r="W164" s="38">
        <f t="shared" si="22"/>
        <v>3.5181028098208662</v>
      </c>
    </row>
    <row r="165" spans="1:23">
      <c r="A165" s="28" t="s">
        <v>334</v>
      </c>
      <c r="B165" s="29" t="s">
        <v>335</v>
      </c>
      <c r="C165" s="30">
        <v>1920200131</v>
      </c>
      <c r="D165" s="21">
        <v>641.89</v>
      </c>
      <c r="E165" s="22"/>
      <c r="F165" s="22"/>
      <c r="G165" s="31">
        <v>0.28000000000000003</v>
      </c>
      <c r="H165" s="45">
        <f t="shared" si="23"/>
        <v>0</v>
      </c>
      <c r="I165" s="22"/>
      <c r="J165" s="23">
        <v>1682792</v>
      </c>
      <c r="K165" s="24">
        <f t="shared" si="16"/>
        <v>2621.6205268815529</v>
      </c>
      <c r="L165" s="26">
        <f t="shared" si="17"/>
        <v>0.87636281907950764</v>
      </c>
      <c r="M165" s="22"/>
      <c r="N165" s="24">
        <v>0</v>
      </c>
      <c r="O165" s="26">
        <v>0.438</v>
      </c>
      <c r="P165" s="25">
        <f t="shared" si="18"/>
        <v>0.87636281907950764</v>
      </c>
      <c r="Q165" s="22"/>
      <c r="R165" s="24">
        <v>1469840</v>
      </c>
      <c r="S165" s="24">
        <f t="shared" si="19"/>
        <v>2289.8627490691551</v>
      </c>
      <c r="T165" s="26">
        <f t="shared" si="20"/>
        <v>0.76546187882746264</v>
      </c>
      <c r="U165" s="27">
        <f t="shared" si="21"/>
        <v>0.87345316592900368</v>
      </c>
      <c r="V165" s="22"/>
      <c r="W165" s="38">
        <f t="shared" si="22"/>
        <v>0.76546187882746264</v>
      </c>
    </row>
    <row r="166" spans="1:23">
      <c r="A166" s="28" t="s">
        <v>336</v>
      </c>
      <c r="B166" s="29" t="s">
        <v>337</v>
      </c>
      <c r="C166" s="30">
        <v>701150330</v>
      </c>
      <c r="D166" s="21">
        <v>1851.5700000000002</v>
      </c>
      <c r="E166" s="22"/>
      <c r="F166" s="22"/>
      <c r="G166" s="31">
        <v>0.35700000000000004</v>
      </c>
      <c r="H166" s="45">
        <f t="shared" si="23"/>
        <v>1</v>
      </c>
      <c r="I166" s="22"/>
      <c r="J166" s="23">
        <v>6790245</v>
      </c>
      <c r="K166" s="24">
        <f t="shared" si="16"/>
        <v>3667.2904616082565</v>
      </c>
      <c r="L166" s="26">
        <f t="shared" si="17"/>
        <v>9.6844352907884961</v>
      </c>
      <c r="M166" s="22"/>
      <c r="N166" s="24">
        <v>1774526</v>
      </c>
      <c r="O166" s="26">
        <v>3.798</v>
      </c>
      <c r="P166" s="25">
        <f t="shared" si="18"/>
        <v>7.1535572121887183</v>
      </c>
      <c r="Q166" s="22"/>
      <c r="R166" s="24">
        <v>1700000</v>
      </c>
      <c r="S166" s="24">
        <f t="shared" si="19"/>
        <v>1876.5296478123969</v>
      </c>
      <c r="T166" s="26">
        <f t="shared" si="20"/>
        <v>2.4245870354222041</v>
      </c>
      <c r="U166" s="27">
        <f t="shared" si="21"/>
        <v>0.51169376068168382</v>
      </c>
      <c r="V166" s="22"/>
      <c r="W166" s="38">
        <f t="shared" si="22"/>
        <v>4.9554651140219814</v>
      </c>
    </row>
    <row r="167" spans="1:23">
      <c r="A167" s="28" t="s">
        <v>338</v>
      </c>
      <c r="B167" s="29" t="s">
        <v>339</v>
      </c>
      <c r="C167" s="30">
        <v>7738380352</v>
      </c>
      <c r="D167" s="21">
        <v>6453.75</v>
      </c>
      <c r="E167" s="22"/>
      <c r="F167" s="22"/>
      <c r="G167" s="31">
        <v>0.28000000000000003</v>
      </c>
      <c r="H167" s="45">
        <f t="shared" si="23"/>
        <v>0</v>
      </c>
      <c r="I167" s="22"/>
      <c r="J167" s="23">
        <v>15535790</v>
      </c>
      <c r="K167" s="24">
        <f t="shared" si="16"/>
        <v>2407.2500484214602</v>
      </c>
      <c r="L167" s="26">
        <f t="shared" si="17"/>
        <v>2.0076281202674076</v>
      </c>
      <c r="M167" s="22"/>
      <c r="N167" s="24">
        <v>0</v>
      </c>
      <c r="O167" s="26">
        <v>1.004</v>
      </c>
      <c r="P167" s="25">
        <f t="shared" si="18"/>
        <v>2.0076281202674076</v>
      </c>
      <c r="Q167" s="22"/>
      <c r="R167" s="24">
        <v>13200000</v>
      </c>
      <c r="S167" s="24">
        <f t="shared" si="19"/>
        <v>2045.3224869262058</v>
      </c>
      <c r="T167" s="26">
        <f t="shared" si="20"/>
        <v>1.7057833034258174</v>
      </c>
      <c r="U167" s="27">
        <f t="shared" si="21"/>
        <v>0.84965103158577715</v>
      </c>
      <c r="V167" s="22"/>
      <c r="W167" s="38">
        <f t="shared" si="22"/>
        <v>1.7057833034258174</v>
      </c>
    </row>
    <row r="168" spans="1:23">
      <c r="A168" s="28" t="s">
        <v>340</v>
      </c>
      <c r="B168" s="29" t="s">
        <v>341</v>
      </c>
      <c r="C168" s="30">
        <v>2008981116</v>
      </c>
      <c r="D168" s="21">
        <v>2043.0800000000002</v>
      </c>
      <c r="E168" s="22"/>
      <c r="F168" s="22"/>
      <c r="G168" s="31">
        <v>0.28000000000000003</v>
      </c>
      <c r="H168" s="45">
        <f t="shared" si="23"/>
        <v>0</v>
      </c>
      <c r="I168" s="22"/>
      <c r="J168" s="23">
        <v>5206403</v>
      </c>
      <c r="K168" s="24">
        <f t="shared" si="16"/>
        <v>2548.3108835679463</v>
      </c>
      <c r="L168" s="26">
        <f t="shared" si="17"/>
        <v>2.591563931853305</v>
      </c>
      <c r="M168" s="22"/>
      <c r="N168" s="24">
        <v>58251</v>
      </c>
      <c r="O168" s="26">
        <v>1.296</v>
      </c>
      <c r="P168" s="25">
        <f t="shared" si="18"/>
        <v>2.5625686369069882</v>
      </c>
      <c r="Q168" s="22"/>
      <c r="R168" s="24">
        <v>3533292</v>
      </c>
      <c r="S168" s="24">
        <f t="shared" si="19"/>
        <v>1757.9062004424691</v>
      </c>
      <c r="T168" s="26">
        <f t="shared" si="20"/>
        <v>1.7587482390252593</v>
      </c>
      <c r="U168" s="27">
        <f t="shared" si="21"/>
        <v>0.68983192426709961</v>
      </c>
      <c r="V168" s="22"/>
      <c r="W168" s="38">
        <f t="shared" si="22"/>
        <v>1.7877435339715755</v>
      </c>
    </row>
    <row r="169" spans="1:23">
      <c r="A169" s="28" t="s">
        <v>342</v>
      </c>
      <c r="B169" s="29" t="s">
        <v>343</v>
      </c>
      <c r="C169" s="30">
        <v>52709625</v>
      </c>
      <c r="D169" s="21">
        <v>41.89</v>
      </c>
      <c r="E169" s="22"/>
      <c r="F169" s="22"/>
      <c r="G169" s="31">
        <v>0.28000000000000003</v>
      </c>
      <c r="H169" s="45">
        <f t="shared" si="23"/>
        <v>0</v>
      </c>
      <c r="I169" s="22"/>
      <c r="J169" s="23">
        <v>444838</v>
      </c>
      <c r="K169" s="24">
        <f t="shared" si="16"/>
        <v>10619.193124850799</v>
      </c>
      <c r="L169" s="26">
        <f t="shared" si="17"/>
        <v>8.4394074137313631</v>
      </c>
      <c r="M169" s="22"/>
      <c r="N169" s="24">
        <v>155641</v>
      </c>
      <c r="O169" s="26">
        <v>4.22</v>
      </c>
      <c r="P169" s="25">
        <f t="shared" si="18"/>
        <v>5.4866070475743287</v>
      </c>
      <c r="Q169" s="22"/>
      <c r="R169" s="24">
        <v>0</v>
      </c>
      <c r="S169" s="24">
        <f t="shared" si="19"/>
        <v>3715.4690857006444</v>
      </c>
      <c r="T169" s="26">
        <f t="shared" si="20"/>
        <v>0</v>
      </c>
      <c r="U169" s="27">
        <f t="shared" si="21"/>
        <v>0.34988242910902395</v>
      </c>
      <c r="V169" s="22"/>
      <c r="W169" s="38">
        <f t="shared" si="22"/>
        <v>2.9528003661570352</v>
      </c>
    </row>
    <row r="170" spans="1:23">
      <c r="A170" s="28" t="s">
        <v>344</v>
      </c>
      <c r="B170" s="29" t="s">
        <v>345</v>
      </c>
      <c r="C170" s="30">
        <v>11367474204</v>
      </c>
      <c r="D170" s="21">
        <v>13316.62</v>
      </c>
      <c r="E170" s="22"/>
      <c r="F170" s="22"/>
      <c r="G170" s="31">
        <v>0.28000000000000003</v>
      </c>
      <c r="H170" s="45">
        <f t="shared" si="23"/>
        <v>0</v>
      </c>
      <c r="I170" s="22"/>
      <c r="J170" s="23">
        <v>31515502</v>
      </c>
      <c r="K170" s="24">
        <f t="shared" si="16"/>
        <v>2366.6292197269277</v>
      </c>
      <c r="L170" s="26">
        <f t="shared" si="17"/>
        <v>2.7724278440772965</v>
      </c>
      <c r="M170" s="22"/>
      <c r="N170" s="24">
        <v>1352938</v>
      </c>
      <c r="O170" s="26">
        <v>1.3859999999999999</v>
      </c>
      <c r="P170" s="25">
        <f t="shared" si="18"/>
        <v>2.6534094961382326</v>
      </c>
      <c r="Q170" s="22"/>
      <c r="R170" s="24">
        <v>27500000</v>
      </c>
      <c r="S170" s="24">
        <f t="shared" si="19"/>
        <v>2166.6862912661018</v>
      </c>
      <c r="T170" s="26">
        <f t="shared" si="20"/>
        <v>2.4191829694518479</v>
      </c>
      <c r="U170" s="27">
        <f t="shared" si="21"/>
        <v>0.91551573571634681</v>
      </c>
      <c r="V170" s="22"/>
      <c r="W170" s="38">
        <f t="shared" si="22"/>
        <v>2.5382013173909113</v>
      </c>
    </row>
    <row r="171" spans="1:23">
      <c r="A171" s="28" t="s">
        <v>346</v>
      </c>
      <c r="B171" s="29" t="s">
        <v>347</v>
      </c>
      <c r="C171" s="30">
        <v>166273135</v>
      </c>
      <c r="D171" s="21">
        <v>342.51000000000005</v>
      </c>
      <c r="E171" s="22"/>
      <c r="F171" s="22"/>
      <c r="G171" s="31">
        <v>0.28000000000000003</v>
      </c>
      <c r="H171" s="45">
        <f t="shared" si="23"/>
        <v>0</v>
      </c>
      <c r="I171" s="22"/>
      <c r="J171" s="23">
        <v>1008604</v>
      </c>
      <c r="K171" s="24">
        <f t="shared" si="16"/>
        <v>2944.7432191760822</v>
      </c>
      <c r="L171" s="26">
        <f t="shared" si="17"/>
        <v>6.0659468530499527</v>
      </c>
      <c r="M171" s="22"/>
      <c r="N171" s="24">
        <v>293636</v>
      </c>
      <c r="O171" s="26">
        <v>3.0329999999999999</v>
      </c>
      <c r="P171" s="25">
        <f t="shared" si="18"/>
        <v>4.2999610249725553</v>
      </c>
      <c r="Q171" s="22"/>
      <c r="R171" s="24">
        <v>250000</v>
      </c>
      <c r="S171" s="24">
        <f t="shared" si="19"/>
        <v>1587.2120522028551</v>
      </c>
      <c r="T171" s="26">
        <f t="shared" si="20"/>
        <v>1.5035501676202834</v>
      </c>
      <c r="U171" s="27">
        <f t="shared" si="21"/>
        <v>0.53899845727361784</v>
      </c>
      <c r="V171" s="22"/>
      <c r="W171" s="38">
        <f t="shared" si="22"/>
        <v>3.2695359956976815</v>
      </c>
    </row>
    <row r="172" spans="1:23">
      <c r="A172" s="28" t="s">
        <v>348</v>
      </c>
      <c r="B172" s="29" t="s">
        <v>349</v>
      </c>
      <c r="C172" s="30">
        <v>23667332954</v>
      </c>
      <c r="D172" s="21">
        <v>18681.169999999998</v>
      </c>
      <c r="E172" s="22"/>
      <c r="F172" s="22"/>
      <c r="G172" s="31">
        <v>0.28899999999999998</v>
      </c>
      <c r="H172" s="45">
        <f t="shared" si="23"/>
        <v>1</v>
      </c>
      <c r="I172" s="22"/>
      <c r="J172" s="23">
        <v>44547688</v>
      </c>
      <c r="K172" s="24">
        <f t="shared" si="16"/>
        <v>2384.6305129710827</v>
      </c>
      <c r="L172" s="26">
        <f t="shared" si="17"/>
        <v>1.8822436852763769</v>
      </c>
      <c r="M172" s="22"/>
      <c r="N172" s="24">
        <v>0</v>
      </c>
      <c r="O172" s="26">
        <v>0.91200000000000003</v>
      </c>
      <c r="P172" s="25">
        <f t="shared" si="18"/>
        <v>1.8822436852763769</v>
      </c>
      <c r="Q172" s="22"/>
      <c r="R172" s="24">
        <v>44500000</v>
      </c>
      <c r="S172" s="24">
        <f t="shared" si="19"/>
        <v>2382.0777820661128</v>
      </c>
      <c r="T172" s="26">
        <f t="shared" si="20"/>
        <v>1.8802287560871571</v>
      </c>
      <c r="U172" s="27">
        <f t="shared" si="21"/>
        <v>0.99892950673444603</v>
      </c>
      <c r="V172" s="22"/>
      <c r="W172" s="38">
        <f t="shared" si="22"/>
        <v>1.8802287560871571</v>
      </c>
    </row>
    <row r="173" spans="1:23">
      <c r="A173" s="28" t="s">
        <v>350</v>
      </c>
      <c r="B173" s="29" t="s">
        <v>351</v>
      </c>
      <c r="C173" s="30">
        <v>3998286107</v>
      </c>
      <c r="D173" s="21">
        <v>5344.88</v>
      </c>
      <c r="E173" s="22"/>
      <c r="F173" s="22"/>
      <c r="G173" s="31">
        <v>0.28000000000000003</v>
      </c>
      <c r="H173" s="45">
        <f t="shared" si="23"/>
        <v>0</v>
      </c>
      <c r="I173" s="22"/>
      <c r="J173" s="23">
        <v>12954842</v>
      </c>
      <c r="K173" s="24">
        <f t="shared" si="16"/>
        <v>2423.7853796530512</v>
      </c>
      <c r="L173" s="26">
        <f t="shared" si="17"/>
        <v>3.2400987956612979</v>
      </c>
      <c r="M173" s="22"/>
      <c r="N173" s="24">
        <v>1411438</v>
      </c>
      <c r="O173" s="26">
        <v>1.62</v>
      </c>
      <c r="P173" s="25">
        <f t="shared" si="18"/>
        <v>2.887088039995533</v>
      </c>
      <c r="Q173" s="22"/>
      <c r="R173" s="24">
        <v>3200000</v>
      </c>
      <c r="S173" s="24">
        <f t="shared" si="19"/>
        <v>862.77671341545556</v>
      </c>
      <c r="T173" s="26">
        <f t="shared" si="20"/>
        <v>0.80034292553441821</v>
      </c>
      <c r="U173" s="27">
        <f t="shared" si="21"/>
        <v>0.35596250421271058</v>
      </c>
      <c r="V173" s="22"/>
      <c r="W173" s="38">
        <f t="shared" si="22"/>
        <v>1.1533536812001832</v>
      </c>
    </row>
    <row r="174" spans="1:23">
      <c r="A174" s="28" t="s">
        <v>352</v>
      </c>
      <c r="B174" s="29" t="s">
        <v>353</v>
      </c>
      <c r="C174" s="30">
        <v>94451689</v>
      </c>
      <c r="D174" s="21">
        <v>111.46000000000001</v>
      </c>
      <c r="E174" s="22"/>
      <c r="F174" s="22"/>
      <c r="G174" s="31">
        <v>0.28000000000000003</v>
      </c>
      <c r="H174" s="45">
        <f t="shared" si="23"/>
        <v>0</v>
      </c>
      <c r="I174" s="22"/>
      <c r="J174" s="23">
        <v>619253</v>
      </c>
      <c r="K174" s="24">
        <f t="shared" si="16"/>
        <v>5555.8316884981159</v>
      </c>
      <c r="L174" s="26">
        <f t="shared" si="17"/>
        <v>6.5562935565927258</v>
      </c>
      <c r="M174" s="22"/>
      <c r="N174" s="24">
        <v>189951</v>
      </c>
      <c r="O174" s="26">
        <v>3.278</v>
      </c>
      <c r="P174" s="25">
        <f t="shared" si="18"/>
        <v>4.5452019391627818</v>
      </c>
      <c r="Q174" s="22"/>
      <c r="R174" s="24">
        <v>333000</v>
      </c>
      <c r="S174" s="24">
        <f t="shared" si="19"/>
        <v>4691.8266642741792</v>
      </c>
      <c r="T174" s="26">
        <f t="shared" si="20"/>
        <v>3.5256119136207293</v>
      </c>
      <c r="U174" s="27">
        <f t="shared" si="21"/>
        <v>0.84448682525559016</v>
      </c>
      <c r="V174" s="22"/>
      <c r="W174" s="38">
        <f t="shared" si="22"/>
        <v>5.5367035310506729</v>
      </c>
    </row>
    <row r="175" spans="1:23">
      <c r="A175" s="28" t="s">
        <v>354</v>
      </c>
      <c r="B175" s="29" t="s">
        <v>355</v>
      </c>
      <c r="C175" s="30">
        <v>147599910</v>
      </c>
      <c r="D175" s="21">
        <v>274.53999999999996</v>
      </c>
      <c r="E175" s="22"/>
      <c r="F175" s="22"/>
      <c r="G175" s="31">
        <v>0.28000000000000003</v>
      </c>
      <c r="H175" s="45">
        <f t="shared" si="23"/>
        <v>0</v>
      </c>
      <c r="I175" s="22"/>
      <c r="J175" s="23">
        <v>1005159</v>
      </c>
      <c r="K175" s="24">
        <f t="shared" si="16"/>
        <v>3661.2479055875287</v>
      </c>
      <c r="L175" s="26">
        <f t="shared" si="17"/>
        <v>6.8100244776572012</v>
      </c>
      <c r="M175" s="22"/>
      <c r="N175" s="24">
        <v>315570</v>
      </c>
      <c r="O175" s="26">
        <v>3.4049999999999998</v>
      </c>
      <c r="P175" s="25">
        <f t="shared" si="18"/>
        <v>4.6720150439116122</v>
      </c>
      <c r="Q175" s="22"/>
      <c r="R175" s="24">
        <v>306400</v>
      </c>
      <c r="S175" s="24">
        <f t="shared" si="19"/>
        <v>2265.4986522911054</v>
      </c>
      <c r="T175" s="26">
        <f t="shared" si="20"/>
        <v>2.0758820245893106</v>
      </c>
      <c r="U175" s="27">
        <f t="shared" si="21"/>
        <v>0.61877772571304634</v>
      </c>
      <c r="V175" s="22"/>
      <c r="W175" s="38">
        <f t="shared" si="22"/>
        <v>4.2138914583349001</v>
      </c>
    </row>
    <row r="176" spans="1:23">
      <c r="A176" s="28" t="s">
        <v>356</v>
      </c>
      <c r="B176" s="29" t="s">
        <v>357</v>
      </c>
      <c r="C176" s="30">
        <v>2119596716</v>
      </c>
      <c r="D176" s="21">
        <v>877.66</v>
      </c>
      <c r="E176" s="22"/>
      <c r="F176" s="22"/>
      <c r="G176" s="31">
        <v>0.28000000000000003</v>
      </c>
      <c r="H176" s="45">
        <f t="shared" si="23"/>
        <v>0</v>
      </c>
      <c r="I176" s="22"/>
      <c r="J176" s="23">
        <v>2597876</v>
      </c>
      <c r="K176" s="24">
        <f t="shared" si="16"/>
        <v>2960.002734544129</v>
      </c>
      <c r="L176" s="26">
        <f t="shared" si="17"/>
        <v>1.2256463601729792</v>
      </c>
      <c r="M176" s="22"/>
      <c r="N176" s="24">
        <v>0</v>
      </c>
      <c r="O176" s="26">
        <v>0.61299999999999999</v>
      </c>
      <c r="P176" s="25">
        <f t="shared" si="18"/>
        <v>1.2256463601729792</v>
      </c>
      <c r="Q176" s="22"/>
      <c r="R176" s="24">
        <v>2588182</v>
      </c>
      <c r="S176" s="24">
        <f t="shared" si="19"/>
        <v>2948.957455050931</v>
      </c>
      <c r="T176" s="26">
        <f t="shared" si="20"/>
        <v>1.2210728486522151</v>
      </c>
      <c r="U176" s="27">
        <f t="shared" si="21"/>
        <v>0.99626849010499341</v>
      </c>
      <c r="V176" s="22"/>
      <c r="W176" s="38">
        <f t="shared" si="22"/>
        <v>1.2210728486522151</v>
      </c>
    </row>
    <row r="177" spans="1:23">
      <c r="A177" s="28" t="s">
        <v>358</v>
      </c>
      <c r="B177" s="29" t="s">
        <v>359</v>
      </c>
      <c r="C177" s="30">
        <v>852125247</v>
      </c>
      <c r="D177" s="21">
        <v>651.16</v>
      </c>
      <c r="E177" s="22"/>
      <c r="F177" s="22"/>
      <c r="G177" s="31">
        <v>0.28000000000000003</v>
      </c>
      <c r="H177" s="45">
        <f t="shared" si="23"/>
        <v>0</v>
      </c>
      <c r="I177" s="22"/>
      <c r="J177" s="23">
        <v>1962171</v>
      </c>
      <c r="K177" s="24">
        <f t="shared" si="16"/>
        <v>3013.3469500583574</v>
      </c>
      <c r="L177" s="26">
        <f t="shared" si="17"/>
        <v>2.302679103697534</v>
      </c>
      <c r="M177" s="22"/>
      <c r="N177" s="24">
        <v>0</v>
      </c>
      <c r="O177" s="26">
        <v>1.151</v>
      </c>
      <c r="P177" s="25">
        <f t="shared" si="18"/>
        <v>2.302679103697534</v>
      </c>
      <c r="Q177" s="22"/>
      <c r="R177" s="24">
        <v>1493197</v>
      </c>
      <c r="S177" s="24">
        <f t="shared" si="19"/>
        <v>2293.133792001966</v>
      </c>
      <c r="T177" s="26">
        <f t="shared" si="20"/>
        <v>1.7523210411344614</v>
      </c>
      <c r="U177" s="27">
        <f t="shared" si="21"/>
        <v>0.7609922886435484</v>
      </c>
      <c r="V177" s="22"/>
      <c r="W177" s="38">
        <f t="shared" si="22"/>
        <v>1.7523210411344614</v>
      </c>
    </row>
    <row r="178" spans="1:23">
      <c r="A178" s="28" t="s">
        <v>360</v>
      </c>
      <c r="B178" s="29" t="s">
        <v>361</v>
      </c>
      <c r="C178" s="30">
        <v>175393298</v>
      </c>
      <c r="D178" s="21">
        <v>206.97</v>
      </c>
      <c r="E178" s="22"/>
      <c r="F178" s="22"/>
      <c r="G178" s="31">
        <v>0.37670000000000003</v>
      </c>
      <c r="H178" s="45">
        <f t="shared" si="23"/>
        <v>1</v>
      </c>
      <c r="I178" s="22"/>
      <c r="J178" s="23">
        <v>1163627</v>
      </c>
      <c r="K178" s="24">
        <f t="shared" si="16"/>
        <v>5622.2012852104172</v>
      </c>
      <c r="L178" s="26">
        <f t="shared" si="17"/>
        <v>6.6343869079877837</v>
      </c>
      <c r="M178" s="22"/>
      <c r="N178" s="24">
        <v>210267</v>
      </c>
      <c r="O178" s="26">
        <v>2.4660000000000002</v>
      </c>
      <c r="P178" s="25">
        <f t="shared" si="18"/>
        <v>5.435555468031624</v>
      </c>
      <c r="Q178" s="22"/>
      <c r="R178" s="24">
        <v>698000</v>
      </c>
      <c r="S178" s="24">
        <f t="shared" si="19"/>
        <v>4388.3992849205197</v>
      </c>
      <c r="T178" s="26">
        <f t="shared" si="20"/>
        <v>3.9796275454037016</v>
      </c>
      <c r="U178" s="27">
        <f t="shared" si="21"/>
        <v>0.78054823409907126</v>
      </c>
      <c r="V178" s="22"/>
      <c r="W178" s="38">
        <f t="shared" si="22"/>
        <v>5.178458985359863</v>
      </c>
    </row>
    <row r="179" spans="1:23">
      <c r="A179" s="28" t="s">
        <v>362</v>
      </c>
      <c r="B179" s="29" t="s">
        <v>363</v>
      </c>
      <c r="C179" s="30">
        <v>344643227</v>
      </c>
      <c r="D179" s="21">
        <v>1011.8399999999999</v>
      </c>
      <c r="E179" s="22"/>
      <c r="F179" s="22"/>
      <c r="G179" s="31">
        <v>0.28000000000000003</v>
      </c>
      <c r="H179" s="45">
        <f t="shared" si="23"/>
        <v>0</v>
      </c>
      <c r="I179" s="22"/>
      <c r="J179" s="23">
        <v>2811266</v>
      </c>
      <c r="K179" s="24">
        <f t="shared" si="16"/>
        <v>2778.3700980392159</v>
      </c>
      <c r="L179" s="26">
        <f t="shared" si="17"/>
        <v>8.1570324897172579</v>
      </c>
      <c r="M179" s="22"/>
      <c r="N179" s="24">
        <v>969022</v>
      </c>
      <c r="O179" s="26">
        <v>4.0789999999999997</v>
      </c>
      <c r="P179" s="25">
        <f t="shared" si="18"/>
        <v>5.3453654552741288</v>
      </c>
      <c r="Q179" s="22"/>
      <c r="R179" s="24">
        <v>814579</v>
      </c>
      <c r="S179" s="24">
        <f t="shared" si="19"/>
        <v>1762.7302735610374</v>
      </c>
      <c r="T179" s="26">
        <f t="shared" si="20"/>
        <v>2.3635427485130878</v>
      </c>
      <c r="U179" s="27">
        <f t="shared" si="21"/>
        <v>0.63444761185885645</v>
      </c>
      <c r="V179" s="22"/>
      <c r="W179" s="38">
        <f t="shared" si="22"/>
        <v>5.175209782956216</v>
      </c>
    </row>
    <row r="180" spans="1:23">
      <c r="A180" s="28" t="s">
        <v>364</v>
      </c>
      <c r="B180" s="29" t="s">
        <v>365</v>
      </c>
      <c r="C180" s="30">
        <v>8952915230</v>
      </c>
      <c r="D180" s="21">
        <v>8662.7799999999988</v>
      </c>
      <c r="E180" s="22"/>
      <c r="F180" s="22"/>
      <c r="G180" s="31">
        <v>0.28339999999999999</v>
      </c>
      <c r="H180" s="45">
        <f t="shared" si="23"/>
        <v>1</v>
      </c>
      <c r="I180" s="22"/>
      <c r="J180" s="23">
        <v>20641490</v>
      </c>
      <c r="K180" s="24">
        <f t="shared" si="16"/>
        <v>2382.7789693377881</v>
      </c>
      <c r="L180" s="26">
        <f t="shared" si="17"/>
        <v>2.3055607553205886</v>
      </c>
      <c r="M180" s="22"/>
      <c r="N180" s="24">
        <v>0</v>
      </c>
      <c r="O180" s="26">
        <v>1.139</v>
      </c>
      <c r="P180" s="25">
        <f t="shared" si="18"/>
        <v>2.3055607553205886</v>
      </c>
      <c r="Q180" s="22"/>
      <c r="R180" s="24">
        <v>20641490</v>
      </c>
      <c r="S180" s="24">
        <f t="shared" si="19"/>
        <v>2382.7789693377881</v>
      </c>
      <c r="T180" s="26">
        <f t="shared" si="20"/>
        <v>2.3055607553205886</v>
      </c>
      <c r="U180" s="27">
        <f t="shared" si="21"/>
        <v>1</v>
      </c>
      <c r="V180" s="22"/>
      <c r="W180" s="38">
        <f t="shared" si="22"/>
        <v>2.3055607553205886</v>
      </c>
    </row>
    <row r="181" spans="1:23">
      <c r="A181" s="28" t="s">
        <v>366</v>
      </c>
      <c r="B181" s="29" t="s">
        <v>367</v>
      </c>
      <c r="C181" s="30">
        <v>798934874</v>
      </c>
      <c r="D181" s="21">
        <v>1617.32</v>
      </c>
      <c r="E181" s="22"/>
      <c r="F181" s="22"/>
      <c r="G181" s="31">
        <v>0.28000000000000003</v>
      </c>
      <c r="H181" s="45">
        <f t="shared" si="23"/>
        <v>0</v>
      </c>
      <c r="I181" s="22"/>
      <c r="J181" s="23">
        <v>4465169</v>
      </c>
      <c r="K181" s="24">
        <f t="shared" si="16"/>
        <v>2760.8444834664756</v>
      </c>
      <c r="L181" s="26">
        <f t="shared" si="17"/>
        <v>5.5889023565142315</v>
      </c>
      <c r="M181" s="22"/>
      <c r="N181" s="24">
        <v>1220171</v>
      </c>
      <c r="O181" s="26">
        <v>2.794</v>
      </c>
      <c r="P181" s="25">
        <f t="shared" si="18"/>
        <v>4.0616552182199523</v>
      </c>
      <c r="Q181" s="22"/>
      <c r="R181" s="24">
        <v>1488093</v>
      </c>
      <c r="S181" s="24">
        <f t="shared" si="19"/>
        <v>1674.5381247990504</v>
      </c>
      <c r="T181" s="26">
        <f t="shared" si="20"/>
        <v>1.862596124449563</v>
      </c>
      <c r="U181" s="27">
        <f t="shared" si="21"/>
        <v>0.60653113017670779</v>
      </c>
      <c r="V181" s="22"/>
      <c r="W181" s="38">
        <f t="shared" si="22"/>
        <v>3.3898432627438413</v>
      </c>
    </row>
    <row r="182" spans="1:23">
      <c r="A182" s="28" t="s">
        <v>368</v>
      </c>
      <c r="B182" s="29" t="s">
        <v>369</v>
      </c>
      <c r="C182" s="30">
        <v>470629818</v>
      </c>
      <c r="D182" s="21">
        <v>872.18999999999994</v>
      </c>
      <c r="E182" s="22"/>
      <c r="F182" s="22"/>
      <c r="G182" s="31">
        <v>0.28000000000000003</v>
      </c>
      <c r="H182" s="45">
        <f t="shared" si="23"/>
        <v>0</v>
      </c>
      <c r="I182" s="22"/>
      <c r="J182" s="23">
        <v>2238073</v>
      </c>
      <c r="K182" s="24">
        <f t="shared" si="16"/>
        <v>2566.0383632006788</v>
      </c>
      <c r="L182" s="26">
        <f t="shared" si="17"/>
        <v>4.7554849148975933</v>
      </c>
      <c r="M182" s="22"/>
      <c r="N182" s="24">
        <v>522813</v>
      </c>
      <c r="O182" s="26">
        <v>2.3780000000000001</v>
      </c>
      <c r="P182" s="25">
        <f t="shared" si="18"/>
        <v>3.644605450817398</v>
      </c>
      <c r="Q182" s="22"/>
      <c r="R182" s="24">
        <v>970000</v>
      </c>
      <c r="S182" s="24">
        <f t="shared" si="19"/>
        <v>1711.568580240544</v>
      </c>
      <c r="T182" s="26">
        <f t="shared" si="20"/>
        <v>2.0610678773438873</v>
      </c>
      <c r="U182" s="27">
        <f t="shared" si="21"/>
        <v>0.66700818069830614</v>
      </c>
      <c r="V182" s="22"/>
      <c r="W182" s="38">
        <f t="shared" si="22"/>
        <v>3.1719473414240831</v>
      </c>
    </row>
    <row r="183" spans="1:23">
      <c r="A183" s="28" t="s">
        <v>370</v>
      </c>
      <c r="B183" s="29" t="s">
        <v>371</v>
      </c>
      <c r="C183" s="30">
        <v>26423176</v>
      </c>
      <c r="D183" s="21">
        <v>61.22</v>
      </c>
      <c r="E183" s="22"/>
      <c r="F183" s="22"/>
      <c r="G183" s="31">
        <v>0.28000000000000003</v>
      </c>
      <c r="H183" s="45">
        <f t="shared" si="23"/>
        <v>0</v>
      </c>
      <c r="I183" s="22"/>
      <c r="J183" s="23">
        <v>284960</v>
      </c>
      <c r="K183" s="24">
        <f t="shared" si="16"/>
        <v>4654.6880104540996</v>
      </c>
      <c r="L183" s="26">
        <f t="shared" si="17"/>
        <v>10.784471934789368</v>
      </c>
      <c r="M183" s="22"/>
      <c r="N183" s="24">
        <v>109000</v>
      </c>
      <c r="O183" s="26">
        <v>5.3920000000000003</v>
      </c>
      <c r="P183" s="25">
        <f t="shared" si="18"/>
        <v>6.6593054521530641</v>
      </c>
      <c r="Q183" s="22"/>
      <c r="R183" s="24">
        <v>50000</v>
      </c>
      <c r="S183" s="24">
        <f t="shared" si="19"/>
        <v>2597.1904606337798</v>
      </c>
      <c r="T183" s="26">
        <f t="shared" si="20"/>
        <v>1.892278203044176</v>
      </c>
      <c r="U183" s="27">
        <f t="shared" si="21"/>
        <v>0.55797304884896126</v>
      </c>
      <c r="V183" s="22"/>
      <c r="W183" s="38">
        <f t="shared" si="22"/>
        <v>6.0174446856804797</v>
      </c>
    </row>
    <row r="184" spans="1:23">
      <c r="A184" s="28" t="s">
        <v>372</v>
      </c>
      <c r="B184" s="29" t="s">
        <v>373</v>
      </c>
      <c r="C184" s="30">
        <v>3231379698</v>
      </c>
      <c r="D184" s="21">
        <v>518.79</v>
      </c>
      <c r="E184" s="22"/>
      <c r="F184" s="22"/>
      <c r="G184" s="31">
        <v>0.28000000000000003</v>
      </c>
      <c r="H184" s="45">
        <f t="shared" si="23"/>
        <v>0</v>
      </c>
      <c r="I184" s="22"/>
      <c r="J184" s="23">
        <v>1417277</v>
      </c>
      <c r="K184" s="24">
        <f t="shared" si="16"/>
        <v>2731.8895892364926</v>
      </c>
      <c r="L184" s="26">
        <f t="shared" si="17"/>
        <v>0.4385981012621934</v>
      </c>
      <c r="M184" s="22"/>
      <c r="N184" s="24">
        <v>0</v>
      </c>
      <c r="O184" s="26">
        <v>0.219</v>
      </c>
      <c r="P184" s="25">
        <f t="shared" si="18"/>
        <v>0.4385981012621934</v>
      </c>
      <c r="Q184" s="22"/>
      <c r="R184" s="24">
        <v>1417277</v>
      </c>
      <c r="S184" s="24">
        <f t="shared" si="19"/>
        <v>2731.8895892364926</v>
      </c>
      <c r="T184" s="26">
        <f t="shared" si="20"/>
        <v>0.4385981012621934</v>
      </c>
      <c r="U184" s="27">
        <f t="shared" si="21"/>
        <v>1</v>
      </c>
      <c r="V184" s="22"/>
      <c r="W184" s="38">
        <f t="shared" si="22"/>
        <v>0.4385981012621934</v>
      </c>
    </row>
    <row r="185" spans="1:23">
      <c r="A185" s="28" t="s">
        <v>374</v>
      </c>
      <c r="B185" s="29" t="s">
        <v>375</v>
      </c>
      <c r="C185" s="30">
        <v>96291930</v>
      </c>
      <c r="D185" s="21">
        <v>95.699999999999989</v>
      </c>
      <c r="E185" s="22"/>
      <c r="F185" s="22"/>
      <c r="G185" s="31">
        <v>0.28000000000000003</v>
      </c>
      <c r="H185" s="45">
        <f t="shared" si="23"/>
        <v>0</v>
      </c>
      <c r="I185" s="22"/>
      <c r="J185" s="23">
        <v>275420</v>
      </c>
      <c r="K185" s="24">
        <f t="shared" si="16"/>
        <v>2877.9519331243473</v>
      </c>
      <c r="L185" s="26">
        <f t="shared" si="17"/>
        <v>2.8602604600406289</v>
      </c>
      <c r="M185" s="22"/>
      <c r="N185" s="24">
        <v>15697</v>
      </c>
      <c r="O185" s="26">
        <v>1.43</v>
      </c>
      <c r="P185" s="25">
        <f t="shared" si="18"/>
        <v>2.6972457608856737</v>
      </c>
      <c r="Q185" s="22"/>
      <c r="R185" s="24">
        <v>105000</v>
      </c>
      <c r="S185" s="24">
        <f t="shared" si="19"/>
        <v>1261.2016718913271</v>
      </c>
      <c r="T185" s="26">
        <f t="shared" si="20"/>
        <v>1.0904340581811995</v>
      </c>
      <c r="U185" s="27">
        <f t="shared" si="21"/>
        <v>0.43822888679108268</v>
      </c>
      <c r="V185" s="22"/>
      <c r="W185" s="38">
        <f t="shared" si="22"/>
        <v>1.2534487573361548</v>
      </c>
    </row>
    <row r="186" spans="1:23">
      <c r="A186" s="28" t="s">
        <v>376</v>
      </c>
      <c r="B186" s="29" t="s">
        <v>377</v>
      </c>
      <c r="C186" s="30">
        <v>97048133</v>
      </c>
      <c r="D186" s="21">
        <v>230.54999999999998</v>
      </c>
      <c r="E186" s="22"/>
      <c r="F186" s="22"/>
      <c r="G186" s="31">
        <v>0.28000000000000003</v>
      </c>
      <c r="H186" s="45">
        <f t="shared" si="23"/>
        <v>0</v>
      </c>
      <c r="I186" s="22"/>
      <c r="J186" s="23">
        <v>675598</v>
      </c>
      <c r="K186" s="24">
        <f t="shared" si="16"/>
        <v>2930.3751897636089</v>
      </c>
      <c r="L186" s="26">
        <f t="shared" si="17"/>
        <v>6.9614734371036278</v>
      </c>
      <c r="M186" s="22"/>
      <c r="N186" s="24">
        <v>214848</v>
      </c>
      <c r="O186" s="26">
        <v>3.4809999999999999</v>
      </c>
      <c r="P186" s="25">
        <f t="shared" si="18"/>
        <v>4.7476441406657459</v>
      </c>
      <c r="Q186" s="22"/>
      <c r="R186" s="24">
        <v>75000</v>
      </c>
      <c r="S186" s="24">
        <f t="shared" si="19"/>
        <v>1257.2023422251139</v>
      </c>
      <c r="T186" s="26">
        <f t="shared" si="20"/>
        <v>0.77281239403132052</v>
      </c>
      <c r="U186" s="27">
        <f t="shared" si="21"/>
        <v>0.42902436064049926</v>
      </c>
      <c r="V186" s="22"/>
      <c r="W186" s="38">
        <f t="shared" si="22"/>
        <v>2.9866416904692028</v>
      </c>
    </row>
    <row r="187" spans="1:23">
      <c r="A187" s="28" t="s">
        <v>378</v>
      </c>
      <c r="B187" s="29" t="s">
        <v>379</v>
      </c>
      <c r="C187" s="30">
        <v>362861621</v>
      </c>
      <c r="D187" s="21">
        <v>275.64999999999998</v>
      </c>
      <c r="E187" s="22"/>
      <c r="F187" s="22"/>
      <c r="G187" s="31">
        <v>0.37509999999999999</v>
      </c>
      <c r="H187" s="45">
        <f t="shared" si="23"/>
        <v>1</v>
      </c>
      <c r="I187" s="22"/>
      <c r="J187" s="23">
        <v>1193132</v>
      </c>
      <c r="K187" s="24">
        <f t="shared" si="16"/>
        <v>4328.4309813168875</v>
      </c>
      <c r="L187" s="26">
        <f t="shared" si="17"/>
        <v>3.2881184753347061</v>
      </c>
      <c r="M187" s="22"/>
      <c r="N187" s="24">
        <v>0</v>
      </c>
      <c r="O187" s="26">
        <v>1.2270000000000001</v>
      </c>
      <c r="P187" s="25">
        <f t="shared" si="18"/>
        <v>3.2881184753347061</v>
      </c>
      <c r="Q187" s="22"/>
      <c r="R187" s="24">
        <v>723966</v>
      </c>
      <c r="S187" s="24">
        <f t="shared" si="19"/>
        <v>2626.3957917649195</v>
      </c>
      <c r="T187" s="26">
        <f t="shared" si="20"/>
        <v>1.9951572668524233</v>
      </c>
      <c r="U187" s="27">
        <f t="shared" si="21"/>
        <v>0.60677779156036382</v>
      </c>
      <c r="V187" s="22"/>
      <c r="W187" s="38">
        <f t="shared" si="22"/>
        <v>1.9951572668524233</v>
      </c>
    </row>
    <row r="188" spans="1:23">
      <c r="A188" s="28" t="s">
        <v>380</v>
      </c>
      <c r="B188" s="29" t="s">
        <v>381</v>
      </c>
      <c r="C188" s="30">
        <v>812217486</v>
      </c>
      <c r="D188" s="21">
        <v>589.20000000000005</v>
      </c>
      <c r="E188" s="22"/>
      <c r="F188" s="22"/>
      <c r="G188" s="31">
        <v>0.28000000000000003</v>
      </c>
      <c r="H188" s="45">
        <f t="shared" si="23"/>
        <v>0</v>
      </c>
      <c r="I188" s="22"/>
      <c r="J188" s="23">
        <v>1819941</v>
      </c>
      <c r="K188" s="24">
        <f t="shared" si="16"/>
        <v>3088.8340122199588</v>
      </c>
      <c r="L188" s="26">
        <f t="shared" si="17"/>
        <v>2.2407064996382018</v>
      </c>
      <c r="M188" s="22"/>
      <c r="N188" s="24">
        <v>0</v>
      </c>
      <c r="O188" s="26">
        <v>1.1200000000000001</v>
      </c>
      <c r="P188" s="25">
        <f t="shared" si="18"/>
        <v>2.2407064996382018</v>
      </c>
      <c r="Q188" s="22"/>
      <c r="R188" s="24">
        <v>1497371</v>
      </c>
      <c r="S188" s="24">
        <f t="shared" si="19"/>
        <v>2541.3628649015614</v>
      </c>
      <c r="T188" s="26">
        <f t="shared" si="20"/>
        <v>1.8435591769566999</v>
      </c>
      <c r="U188" s="27">
        <f t="shared" si="21"/>
        <v>0.82275799050628562</v>
      </c>
      <c r="V188" s="22"/>
      <c r="W188" s="38">
        <f t="shared" si="22"/>
        <v>1.8435591769566999</v>
      </c>
    </row>
    <row r="189" spans="1:23">
      <c r="A189" s="28" t="s">
        <v>382</v>
      </c>
      <c r="B189" s="29" t="s">
        <v>383</v>
      </c>
      <c r="C189" s="30">
        <v>1316525490</v>
      </c>
      <c r="D189" s="21">
        <v>2214.0100000000002</v>
      </c>
      <c r="E189" s="22"/>
      <c r="F189" s="22"/>
      <c r="G189" s="31">
        <v>0.2878</v>
      </c>
      <c r="H189" s="45">
        <f t="shared" si="23"/>
        <v>1</v>
      </c>
      <c r="I189" s="22"/>
      <c r="J189" s="23">
        <v>5425946</v>
      </c>
      <c r="K189" s="24">
        <f t="shared" si="16"/>
        <v>2450.7323815158916</v>
      </c>
      <c r="L189" s="26">
        <f t="shared" si="17"/>
        <v>4.1214135550083419</v>
      </c>
      <c r="M189" s="22"/>
      <c r="N189" s="24">
        <v>971527</v>
      </c>
      <c r="O189" s="26">
        <v>2.0049999999999999</v>
      </c>
      <c r="P189" s="25">
        <f t="shared" si="18"/>
        <v>3.383465822602493</v>
      </c>
      <c r="Q189" s="22"/>
      <c r="R189" s="24">
        <v>3762000</v>
      </c>
      <c r="S189" s="24">
        <f t="shared" si="19"/>
        <v>2137.9880849679989</v>
      </c>
      <c r="T189" s="26">
        <f t="shared" si="20"/>
        <v>2.857521581295019</v>
      </c>
      <c r="U189" s="27">
        <f t="shared" si="21"/>
        <v>0.87238741410253617</v>
      </c>
      <c r="V189" s="22"/>
      <c r="W189" s="38">
        <f t="shared" si="22"/>
        <v>3.5954693137008689</v>
      </c>
    </row>
    <row r="190" spans="1:23">
      <c r="A190" s="28" t="s">
        <v>384</v>
      </c>
      <c r="B190" s="29" t="s">
        <v>385</v>
      </c>
      <c r="C190" s="30">
        <v>964936273</v>
      </c>
      <c r="D190" s="21">
        <v>3432.79</v>
      </c>
      <c r="E190" s="22"/>
      <c r="F190" s="22"/>
      <c r="G190" s="31">
        <v>0.28000000000000003</v>
      </c>
      <c r="H190" s="45">
        <f t="shared" si="23"/>
        <v>0</v>
      </c>
      <c r="I190" s="22"/>
      <c r="J190" s="23">
        <v>9564264</v>
      </c>
      <c r="K190" s="24">
        <f t="shared" si="16"/>
        <v>2786.1488759871709</v>
      </c>
      <c r="L190" s="26">
        <f t="shared" si="17"/>
        <v>9.9118089635749449</v>
      </c>
      <c r="M190" s="22"/>
      <c r="N190" s="24">
        <v>3559581</v>
      </c>
      <c r="O190" s="26">
        <v>4.9560000000000004</v>
      </c>
      <c r="P190" s="25">
        <f t="shared" si="18"/>
        <v>6.2228803787542972</v>
      </c>
      <c r="Q190" s="22"/>
      <c r="R190" s="24">
        <v>2350000</v>
      </c>
      <c r="S190" s="24">
        <f t="shared" si="19"/>
        <v>1721.5096175414167</v>
      </c>
      <c r="T190" s="26">
        <f t="shared" si="20"/>
        <v>2.4353939900029027</v>
      </c>
      <c r="U190" s="27">
        <f t="shared" si="21"/>
        <v>0.61788141774421956</v>
      </c>
      <c r="V190" s="22"/>
      <c r="W190" s="38">
        <f t="shared" si="22"/>
        <v>6.1243225748235499</v>
      </c>
    </row>
    <row r="191" spans="1:23">
      <c r="A191" s="28" t="s">
        <v>386</v>
      </c>
      <c r="B191" s="29" t="s">
        <v>387</v>
      </c>
      <c r="C191" s="30">
        <v>48179849</v>
      </c>
      <c r="D191" s="21">
        <v>41.33</v>
      </c>
      <c r="E191" s="22"/>
      <c r="F191" s="22"/>
      <c r="G191" s="31">
        <v>0.37730000000000002</v>
      </c>
      <c r="H191" s="45">
        <f t="shared" si="23"/>
        <v>1</v>
      </c>
      <c r="I191" s="22"/>
      <c r="J191" s="23">
        <v>273182</v>
      </c>
      <c r="K191" s="24">
        <f t="shared" si="16"/>
        <v>6609.7749818533757</v>
      </c>
      <c r="L191" s="26">
        <f t="shared" si="17"/>
        <v>5.6700468280836667</v>
      </c>
      <c r="M191" s="22"/>
      <c r="N191" s="24">
        <v>40325</v>
      </c>
      <c r="O191" s="26">
        <v>2.1040000000000001</v>
      </c>
      <c r="P191" s="25">
        <f t="shared" si="18"/>
        <v>4.8330786590883674</v>
      </c>
      <c r="Q191" s="22"/>
      <c r="R191" s="24">
        <v>91646</v>
      </c>
      <c r="S191" s="24">
        <f t="shared" si="19"/>
        <v>3193.1042826034359</v>
      </c>
      <c r="T191" s="26">
        <f t="shared" si="20"/>
        <v>1.9021645335584176</v>
      </c>
      <c r="U191" s="27">
        <f t="shared" si="21"/>
        <v>0.48308819761184851</v>
      </c>
      <c r="V191" s="22"/>
      <c r="W191" s="38">
        <f t="shared" si="22"/>
        <v>2.7391327025537171</v>
      </c>
    </row>
    <row r="192" spans="1:23">
      <c r="A192" s="28" t="s">
        <v>388</v>
      </c>
      <c r="B192" s="29" t="s">
        <v>389</v>
      </c>
      <c r="C192" s="30">
        <v>103024759</v>
      </c>
      <c r="D192" s="21">
        <v>193.95</v>
      </c>
      <c r="E192" s="22"/>
      <c r="F192" s="22"/>
      <c r="G192" s="31">
        <v>0.32269999999999999</v>
      </c>
      <c r="H192" s="45">
        <f t="shared" si="23"/>
        <v>1</v>
      </c>
      <c r="I192" s="22"/>
      <c r="J192" s="23">
        <v>734102</v>
      </c>
      <c r="K192" s="24">
        <f t="shared" si="16"/>
        <v>3785.0064449600413</v>
      </c>
      <c r="L192" s="26">
        <f t="shared" si="17"/>
        <v>7.1254910676374399</v>
      </c>
      <c r="M192" s="22"/>
      <c r="N192" s="24">
        <v>187936</v>
      </c>
      <c r="O192" s="26">
        <v>3.0910000000000002</v>
      </c>
      <c r="P192" s="25">
        <f t="shared" si="18"/>
        <v>5.3013082030116667</v>
      </c>
      <c r="Q192" s="22"/>
      <c r="R192" s="24">
        <v>330000</v>
      </c>
      <c r="S192" s="24">
        <f t="shared" si="19"/>
        <v>2670.4614591389536</v>
      </c>
      <c r="T192" s="26">
        <f t="shared" si="20"/>
        <v>3.2031135350678182</v>
      </c>
      <c r="U192" s="27">
        <f t="shared" si="21"/>
        <v>0.70553683275621104</v>
      </c>
      <c r="V192" s="22"/>
      <c r="W192" s="38">
        <f t="shared" si="22"/>
        <v>5.0272963996935918</v>
      </c>
    </row>
    <row r="193" spans="1:23">
      <c r="A193" s="28" t="s">
        <v>390</v>
      </c>
      <c r="B193" s="29" t="s">
        <v>391</v>
      </c>
      <c r="C193" s="30">
        <v>4293375173</v>
      </c>
      <c r="D193" s="21">
        <v>13606.7</v>
      </c>
      <c r="E193" s="22"/>
      <c r="F193" s="22"/>
      <c r="G193" s="31">
        <v>0.28000000000000003</v>
      </c>
      <c r="H193" s="45">
        <f t="shared" si="23"/>
        <v>0</v>
      </c>
      <c r="I193" s="22"/>
      <c r="J193" s="23">
        <v>35555152</v>
      </c>
      <c r="K193" s="24">
        <f t="shared" si="16"/>
        <v>2613.0620944093716</v>
      </c>
      <c r="L193" s="26">
        <f t="shared" si="17"/>
        <v>8.2813987986882136</v>
      </c>
      <c r="M193" s="22"/>
      <c r="N193" s="24">
        <v>12338265</v>
      </c>
      <c r="O193" s="26">
        <v>4.141</v>
      </c>
      <c r="P193" s="25">
        <f t="shared" si="18"/>
        <v>5.4076073169671721</v>
      </c>
      <c r="Q193" s="22"/>
      <c r="R193" s="24">
        <v>18450000</v>
      </c>
      <c r="S193" s="24">
        <f t="shared" si="19"/>
        <v>2262.7282882697496</v>
      </c>
      <c r="T193" s="26">
        <f t="shared" si="20"/>
        <v>4.2973183699453052</v>
      </c>
      <c r="U193" s="27">
        <f t="shared" si="21"/>
        <v>0.86592978142801924</v>
      </c>
      <c r="V193" s="22"/>
      <c r="W193" s="38">
        <f t="shared" si="22"/>
        <v>7.171109851666345</v>
      </c>
    </row>
    <row r="194" spans="1:23">
      <c r="A194" s="28" t="s">
        <v>392</v>
      </c>
      <c r="B194" s="29" t="s">
        <v>393</v>
      </c>
      <c r="C194" s="30">
        <v>237403604</v>
      </c>
      <c r="D194" s="21">
        <v>289.82000000000005</v>
      </c>
      <c r="E194" s="22"/>
      <c r="F194" s="22"/>
      <c r="G194" s="31">
        <v>0.315</v>
      </c>
      <c r="H194" s="45">
        <f t="shared" si="23"/>
        <v>1</v>
      </c>
      <c r="I194" s="22"/>
      <c r="J194" s="23">
        <v>1080253</v>
      </c>
      <c r="K194" s="24">
        <f t="shared" si="16"/>
        <v>3727.3238561865978</v>
      </c>
      <c r="L194" s="26">
        <f t="shared" si="17"/>
        <v>4.5502805424975774</v>
      </c>
      <c r="M194" s="22"/>
      <c r="N194" s="24">
        <v>179270</v>
      </c>
      <c r="O194" s="26">
        <v>2.0219999999999998</v>
      </c>
      <c r="P194" s="25">
        <f t="shared" si="18"/>
        <v>3.7951530002889089</v>
      </c>
      <c r="Q194" s="22"/>
      <c r="R194" s="24">
        <v>455000</v>
      </c>
      <c r="S194" s="24">
        <f t="shared" si="19"/>
        <v>2188.4963080532739</v>
      </c>
      <c r="T194" s="26">
        <f t="shared" si="20"/>
        <v>1.9165673660118487</v>
      </c>
      <c r="U194" s="27">
        <f t="shared" si="21"/>
        <v>0.58714949183200604</v>
      </c>
      <c r="V194" s="22"/>
      <c r="W194" s="38">
        <f t="shared" si="22"/>
        <v>2.671694908220517</v>
      </c>
    </row>
    <row r="195" spans="1:23">
      <c r="A195" s="28" t="s">
        <v>394</v>
      </c>
      <c r="B195" s="29" t="s">
        <v>395</v>
      </c>
      <c r="C195" s="30">
        <v>364847941</v>
      </c>
      <c r="D195" s="21">
        <v>126.94</v>
      </c>
      <c r="E195" s="22"/>
      <c r="F195" s="22"/>
      <c r="G195" s="31">
        <v>0.28000000000000003</v>
      </c>
      <c r="H195" s="45">
        <f t="shared" si="23"/>
        <v>0</v>
      </c>
      <c r="I195" s="22"/>
      <c r="J195" s="23">
        <v>436810</v>
      </c>
      <c r="K195" s="24">
        <f t="shared" si="16"/>
        <v>3441.0745233968805</v>
      </c>
      <c r="L195" s="26">
        <f t="shared" si="17"/>
        <v>1.1972384955846578</v>
      </c>
      <c r="M195" s="22"/>
      <c r="N195" s="24">
        <v>0</v>
      </c>
      <c r="O195" s="26">
        <v>0.59899999999999998</v>
      </c>
      <c r="P195" s="25">
        <f t="shared" si="18"/>
        <v>1.1972384955846578</v>
      </c>
      <c r="Q195" s="22"/>
      <c r="R195" s="24">
        <v>137978</v>
      </c>
      <c r="S195" s="24">
        <f t="shared" si="19"/>
        <v>1086.9544666771703</v>
      </c>
      <c r="T195" s="26">
        <f t="shared" si="20"/>
        <v>0.37817946737432728</v>
      </c>
      <c r="U195" s="27">
        <f t="shared" si="21"/>
        <v>0.31587646802957808</v>
      </c>
      <c r="V195" s="22"/>
      <c r="W195" s="38">
        <f t="shared" si="22"/>
        <v>0.37817946737432728</v>
      </c>
    </row>
    <row r="196" spans="1:23">
      <c r="A196" s="28" t="s">
        <v>396</v>
      </c>
      <c r="B196" s="29" t="s">
        <v>397</v>
      </c>
      <c r="C196" s="30">
        <v>213485655</v>
      </c>
      <c r="D196" s="21">
        <v>294.07</v>
      </c>
      <c r="E196" s="22"/>
      <c r="F196" s="22"/>
      <c r="G196" s="31">
        <v>0.28000000000000003</v>
      </c>
      <c r="H196" s="45">
        <f t="shared" si="23"/>
        <v>0</v>
      </c>
      <c r="I196" s="22"/>
      <c r="J196" s="23">
        <v>952784</v>
      </c>
      <c r="K196" s="24">
        <f t="shared" si="16"/>
        <v>3239.9904784575101</v>
      </c>
      <c r="L196" s="26">
        <f t="shared" si="17"/>
        <v>4.4629883914214288</v>
      </c>
      <c r="M196" s="22"/>
      <c r="N196" s="24">
        <v>205846</v>
      </c>
      <c r="O196" s="26">
        <v>2.2309999999999999</v>
      </c>
      <c r="P196" s="25">
        <f t="shared" si="18"/>
        <v>3.4987737232274458</v>
      </c>
      <c r="Q196" s="22"/>
      <c r="R196" s="24">
        <v>400000</v>
      </c>
      <c r="S196" s="24">
        <f t="shared" si="19"/>
        <v>2060.2101540449553</v>
      </c>
      <c r="T196" s="26">
        <f t="shared" si="20"/>
        <v>1.8736621905579558</v>
      </c>
      <c r="U196" s="27">
        <f t="shared" si="21"/>
        <v>0.63586920015449466</v>
      </c>
      <c r="V196" s="22"/>
      <c r="W196" s="38">
        <f t="shared" si="22"/>
        <v>2.8378768587519381</v>
      </c>
    </row>
    <row r="197" spans="1:23">
      <c r="A197" s="28" t="s">
        <v>398</v>
      </c>
      <c r="B197" s="29" t="s">
        <v>399</v>
      </c>
      <c r="C197" s="30">
        <v>12484637191</v>
      </c>
      <c r="D197" s="21">
        <v>8928.56</v>
      </c>
      <c r="E197" s="22"/>
      <c r="F197" s="22"/>
      <c r="G197" s="31">
        <v>0.28910000000000002</v>
      </c>
      <c r="H197" s="45">
        <f t="shared" si="23"/>
        <v>1</v>
      </c>
      <c r="I197" s="22"/>
      <c r="J197" s="23">
        <v>21598097</v>
      </c>
      <c r="K197" s="24">
        <f t="shared" si="16"/>
        <v>2418.9899603071494</v>
      </c>
      <c r="L197" s="26">
        <f t="shared" si="17"/>
        <v>1.7299739407381229</v>
      </c>
      <c r="M197" s="22"/>
      <c r="N197" s="24">
        <v>0</v>
      </c>
      <c r="O197" s="26">
        <v>0.83799999999999997</v>
      </c>
      <c r="P197" s="25">
        <f t="shared" si="18"/>
        <v>1.7299739407381229</v>
      </c>
      <c r="Q197" s="22"/>
      <c r="R197" s="24">
        <v>17162841</v>
      </c>
      <c r="S197" s="24">
        <f t="shared" si="19"/>
        <v>1922.2406524680353</v>
      </c>
      <c r="T197" s="26">
        <f t="shared" si="20"/>
        <v>1.3747168409805655</v>
      </c>
      <c r="U197" s="27">
        <f t="shared" si="21"/>
        <v>0.79464598200480352</v>
      </c>
      <c r="V197" s="22"/>
      <c r="W197" s="38">
        <f t="shared" si="22"/>
        <v>1.3747168409805655</v>
      </c>
    </row>
    <row r="198" spans="1:23">
      <c r="A198" s="28" t="s">
        <v>400</v>
      </c>
      <c r="B198" s="29" t="s">
        <v>401</v>
      </c>
      <c r="C198" s="30">
        <v>1597567789</v>
      </c>
      <c r="D198" s="21">
        <v>1065.8599999999999</v>
      </c>
      <c r="E198" s="22"/>
      <c r="F198" s="22"/>
      <c r="G198" s="31">
        <v>0.28000000000000003</v>
      </c>
      <c r="H198" s="45">
        <f t="shared" si="23"/>
        <v>0</v>
      </c>
      <c r="I198" s="22"/>
      <c r="J198" s="23">
        <v>3120111</v>
      </c>
      <c r="K198" s="24">
        <f t="shared" si="16"/>
        <v>2927.3178466215077</v>
      </c>
      <c r="L198" s="26">
        <f t="shared" si="17"/>
        <v>1.9530382506979802</v>
      </c>
      <c r="M198" s="22"/>
      <c r="N198" s="24">
        <v>0</v>
      </c>
      <c r="O198" s="26">
        <v>0.97699999999999998</v>
      </c>
      <c r="P198" s="25">
        <f t="shared" si="18"/>
        <v>1.9530382506979802</v>
      </c>
      <c r="Q198" s="22"/>
      <c r="R198" s="24">
        <v>1850000</v>
      </c>
      <c r="S198" s="24">
        <f t="shared" si="19"/>
        <v>1735.6876137579045</v>
      </c>
      <c r="T198" s="26">
        <f t="shared" si="20"/>
        <v>1.1580103284117982</v>
      </c>
      <c r="U198" s="27">
        <f t="shared" si="21"/>
        <v>0.59292762340826977</v>
      </c>
      <c r="V198" s="22"/>
      <c r="W198" s="38">
        <f t="shared" si="22"/>
        <v>1.1580103284117982</v>
      </c>
    </row>
    <row r="199" spans="1:23">
      <c r="A199" s="28" t="s">
        <v>402</v>
      </c>
      <c r="B199" s="29" t="s">
        <v>403</v>
      </c>
      <c r="C199" s="30">
        <v>223225090</v>
      </c>
      <c r="D199" s="21">
        <v>320.04999999999995</v>
      </c>
      <c r="E199" s="22"/>
      <c r="F199" s="22"/>
      <c r="G199" s="31">
        <v>0.28000000000000003</v>
      </c>
      <c r="H199" s="45">
        <f t="shared" si="23"/>
        <v>0</v>
      </c>
      <c r="I199" s="22"/>
      <c r="J199" s="23">
        <v>1040718</v>
      </c>
      <c r="K199" s="24">
        <f t="shared" si="16"/>
        <v>3251.7356663021405</v>
      </c>
      <c r="L199" s="26">
        <f t="shared" si="17"/>
        <v>4.662190975037797</v>
      </c>
      <c r="M199" s="22"/>
      <c r="N199" s="24">
        <v>237521</v>
      </c>
      <c r="O199" s="26">
        <v>2.331</v>
      </c>
      <c r="P199" s="25">
        <f t="shared" si="18"/>
        <v>3.598148398103457</v>
      </c>
      <c r="Q199" s="22"/>
      <c r="R199" s="24">
        <v>593579</v>
      </c>
      <c r="S199" s="24">
        <f t="shared" si="19"/>
        <v>2596.7817528511173</v>
      </c>
      <c r="T199" s="26">
        <f t="shared" si="20"/>
        <v>2.6591052107986606</v>
      </c>
      <c r="U199" s="27">
        <f t="shared" si="21"/>
        <v>0.79858328577001647</v>
      </c>
      <c r="V199" s="22"/>
      <c r="W199" s="38">
        <f t="shared" si="22"/>
        <v>3.7231477877330006</v>
      </c>
    </row>
    <row r="200" spans="1:23">
      <c r="A200" s="28" t="s">
        <v>404</v>
      </c>
      <c r="B200" s="29" t="s">
        <v>405</v>
      </c>
      <c r="C200" s="30">
        <v>3599855180</v>
      </c>
      <c r="D200" s="21">
        <v>3921.79</v>
      </c>
      <c r="E200" s="22"/>
      <c r="F200" s="22"/>
      <c r="G200" s="31">
        <v>0.28000000000000003</v>
      </c>
      <c r="H200" s="45">
        <f t="shared" si="23"/>
        <v>0</v>
      </c>
      <c r="I200" s="22"/>
      <c r="J200" s="23">
        <v>10093272</v>
      </c>
      <c r="K200" s="24">
        <f t="shared" ref="K200:K263" si="24">J200/D200</f>
        <v>2573.6390780740426</v>
      </c>
      <c r="L200" s="26">
        <f t="shared" ref="L200:L263" si="25">J200/C200*1000</f>
        <v>2.8037994572881679</v>
      </c>
      <c r="M200" s="22"/>
      <c r="N200" s="24">
        <v>485946</v>
      </c>
      <c r="O200" s="26">
        <v>1.4019999999999999</v>
      </c>
      <c r="P200" s="25">
        <f t="shared" ref="P200:P263" si="26">(J200-N200)/C200*1000</f>
        <v>2.668809026923133</v>
      </c>
      <c r="Q200" s="22"/>
      <c r="R200" s="24">
        <v>7439312</v>
      </c>
      <c r="S200" s="24">
        <f t="shared" ref="S200:S263" si="27">(N200+R200)/D200</f>
        <v>2020.8267143319761</v>
      </c>
      <c r="T200" s="26">
        <f t="shared" ref="T200:T263" si="28">R200/C200*1000</f>
        <v>2.0665586886192457</v>
      </c>
      <c r="U200" s="27">
        <f t="shared" ref="U200:U263" si="29">(N200+R200)/J200</f>
        <v>0.78520206331504794</v>
      </c>
      <c r="V200" s="22"/>
      <c r="W200" s="38">
        <f t="shared" ref="W200:W263" si="30">(R200+N200)/C200*1000</f>
        <v>2.2015491189842811</v>
      </c>
    </row>
    <row r="201" spans="1:23">
      <c r="A201" s="28" t="s">
        <v>406</v>
      </c>
      <c r="B201" s="29" t="s">
        <v>407</v>
      </c>
      <c r="C201" s="30">
        <v>2618114713</v>
      </c>
      <c r="D201" s="21">
        <v>1344.28</v>
      </c>
      <c r="E201" s="22"/>
      <c r="F201" s="22"/>
      <c r="G201" s="31">
        <v>0.28000000000000003</v>
      </c>
      <c r="H201" s="45">
        <f t="shared" ref="H201:H264" si="31">IF(G201&gt;0.28,1,0)</f>
        <v>0</v>
      </c>
      <c r="I201" s="22"/>
      <c r="J201" s="23">
        <v>3371503</v>
      </c>
      <c r="K201" s="24">
        <f t="shared" si="24"/>
        <v>2508.0362722051955</v>
      </c>
      <c r="L201" s="26">
        <f t="shared" si="25"/>
        <v>1.287759846143915</v>
      </c>
      <c r="M201" s="22"/>
      <c r="N201" s="24">
        <v>0</v>
      </c>
      <c r="O201" s="26">
        <v>0.64400000000000002</v>
      </c>
      <c r="P201" s="25">
        <f t="shared" si="26"/>
        <v>1.287759846143915</v>
      </c>
      <c r="Q201" s="22"/>
      <c r="R201" s="24">
        <v>2954172</v>
      </c>
      <c r="S201" s="24">
        <f t="shared" si="27"/>
        <v>2197.5868122712532</v>
      </c>
      <c r="T201" s="26">
        <f t="shared" si="28"/>
        <v>1.128358503671111</v>
      </c>
      <c r="U201" s="27">
        <f t="shared" si="29"/>
        <v>0.87621811399841554</v>
      </c>
      <c r="V201" s="22"/>
      <c r="W201" s="38">
        <f t="shared" si="30"/>
        <v>1.128358503671111</v>
      </c>
    </row>
    <row r="202" spans="1:23">
      <c r="A202" s="28" t="s">
        <v>408</v>
      </c>
      <c r="B202" s="29" t="s">
        <v>409</v>
      </c>
      <c r="C202" s="30">
        <v>273216012</v>
      </c>
      <c r="D202" s="21">
        <v>227.05</v>
      </c>
      <c r="E202" s="22"/>
      <c r="F202" s="22"/>
      <c r="G202" s="31">
        <v>0.28000000000000003</v>
      </c>
      <c r="H202" s="45">
        <f t="shared" si="31"/>
        <v>0</v>
      </c>
      <c r="I202" s="22"/>
      <c r="J202" s="23">
        <v>904099</v>
      </c>
      <c r="K202" s="24">
        <f t="shared" si="24"/>
        <v>3981.9378991411581</v>
      </c>
      <c r="L202" s="26">
        <f t="shared" si="25"/>
        <v>3.3090996145569975</v>
      </c>
      <c r="M202" s="22"/>
      <c r="N202" s="24">
        <v>105979</v>
      </c>
      <c r="O202" s="26">
        <v>1.655</v>
      </c>
      <c r="P202" s="25">
        <f t="shared" si="26"/>
        <v>2.9212050719779921</v>
      </c>
      <c r="Q202" s="22"/>
      <c r="R202" s="24">
        <v>585000</v>
      </c>
      <c r="S202" s="24">
        <f t="shared" si="27"/>
        <v>3043.2900242237392</v>
      </c>
      <c r="T202" s="26">
        <f t="shared" si="28"/>
        <v>2.1411629417971301</v>
      </c>
      <c r="U202" s="27">
        <f t="shared" si="29"/>
        <v>0.76427360278022649</v>
      </c>
      <c r="V202" s="22"/>
      <c r="W202" s="38">
        <f t="shared" si="30"/>
        <v>2.5290574843761355</v>
      </c>
    </row>
    <row r="203" spans="1:23">
      <c r="A203" s="28" t="s">
        <v>410</v>
      </c>
      <c r="B203" s="29" t="s">
        <v>411</v>
      </c>
      <c r="C203" s="30">
        <v>1066121439</v>
      </c>
      <c r="D203" s="21">
        <v>2766.87</v>
      </c>
      <c r="E203" s="22"/>
      <c r="F203" s="22"/>
      <c r="G203" s="31">
        <v>0.28000000000000003</v>
      </c>
      <c r="H203" s="45">
        <f t="shared" si="31"/>
        <v>0</v>
      </c>
      <c r="I203" s="22"/>
      <c r="J203" s="23">
        <v>7432159</v>
      </c>
      <c r="K203" s="24">
        <f t="shared" si="24"/>
        <v>2686.1251161059249</v>
      </c>
      <c r="L203" s="26">
        <f t="shared" si="25"/>
        <v>6.9712124042559473</v>
      </c>
      <c r="M203" s="22"/>
      <c r="N203" s="24">
        <v>2365457</v>
      </c>
      <c r="O203" s="26">
        <v>3.4860000000000002</v>
      </c>
      <c r="P203" s="25">
        <f t="shared" si="26"/>
        <v>4.7524623505859349</v>
      </c>
      <c r="Q203" s="22"/>
      <c r="R203" s="24">
        <v>3368291</v>
      </c>
      <c r="S203" s="24">
        <f t="shared" si="27"/>
        <v>2072.2867355531703</v>
      </c>
      <c r="T203" s="26">
        <f t="shared" si="28"/>
        <v>3.1593877365034397</v>
      </c>
      <c r="U203" s="27">
        <f t="shared" si="29"/>
        <v>0.77147811288752033</v>
      </c>
      <c r="V203" s="22"/>
      <c r="W203" s="38">
        <f t="shared" si="30"/>
        <v>5.3781377901734517</v>
      </c>
    </row>
    <row r="204" spans="1:23">
      <c r="A204" s="28" t="s">
        <v>412</v>
      </c>
      <c r="B204" s="29" t="s">
        <v>413</v>
      </c>
      <c r="C204" s="30">
        <v>1696891967</v>
      </c>
      <c r="D204" s="21">
        <v>2249.58</v>
      </c>
      <c r="E204" s="22"/>
      <c r="F204" s="22"/>
      <c r="G204" s="31">
        <v>0.31269999999999998</v>
      </c>
      <c r="H204" s="45">
        <f t="shared" si="31"/>
        <v>1</v>
      </c>
      <c r="I204" s="22"/>
      <c r="J204" s="23">
        <v>5793086</v>
      </c>
      <c r="K204" s="24">
        <f t="shared" si="24"/>
        <v>2575.1855901990593</v>
      </c>
      <c r="L204" s="26">
        <f t="shared" si="25"/>
        <v>3.41393919746218</v>
      </c>
      <c r="M204" s="22"/>
      <c r="N204" s="24">
        <v>443024</v>
      </c>
      <c r="O204" s="26">
        <v>1.528</v>
      </c>
      <c r="P204" s="25">
        <f t="shared" si="26"/>
        <v>3.152859524380081</v>
      </c>
      <c r="Q204" s="22"/>
      <c r="R204" s="24">
        <v>4200000</v>
      </c>
      <c r="S204" s="24">
        <f t="shared" si="27"/>
        <v>2063.9514931676135</v>
      </c>
      <c r="T204" s="26">
        <f t="shared" si="28"/>
        <v>2.4751133729658346</v>
      </c>
      <c r="U204" s="27">
        <f t="shared" si="29"/>
        <v>0.80147679492415613</v>
      </c>
      <c r="V204" s="22"/>
      <c r="W204" s="38">
        <f t="shared" si="30"/>
        <v>2.7361930460479336</v>
      </c>
    </row>
    <row r="205" spans="1:23">
      <c r="A205" s="28" t="s">
        <v>414</v>
      </c>
      <c r="B205" s="29" t="s">
        <v>415</v>
      </c>
      <c r="C205" s="30">
        <v>14537068518</v>
      </c>
      <c r="D205" s="21">
        <v>20770.07</v>
      </c>
      <c r="E205" s="22"/>
      <c r="F205" s="22"/>
      <c r="G205" s="31">
        <v>0.28870000000000001</v>
      </c>
      <c r="H205" s="45">
        <f t="shared" si="31"/>
        <v>1</v>
      </c>
      <c r="I205" s="22"/>
      <c r="J205" s="23">
        <v>49176122</v>
      </c>
      <c r="K205" s="24">
        <f t="shared" si="24"/>
        <v>2367.6435370704094</v>
      </c>
      <c r="L205" s="26">
        <f t="shared" si="25"/>
        <v>3.3828087099616706</v>
      </c>
      <c r="M205" s="22"/>
      <c r="N205" s="24">
        <v>5423760</v>
      </c>
      <c r="O205" s="26">
        <v>1.64</v>
      </c>
      <c r="P205" s="25">
        <f t="shared" si="26"/>
        <v>3.0097101039198666</v>
      </c>
      <c r="Q205" s="22"/>
      <c r="R205" s="24">
        <v>42000000</v>
      </c>
      <c r="S205" s="24">
        <f t="shared" si="27"/>
        <v>2283.2739610410558</v>
      </c>
      <c r="T205" s="26">
        <f t="shared" si="28"/>
        <v>2.8891657178333459</v>
      </c>
      <c r="U205" s="27">
        <f t="shared" si="29"/>
        <v>0.96436559190250914</v>
      </c>
      <c r="V205" s="22"/>
      <c r="W205" s="38">
        <f t="shared" si="30"/>
        <v>3.2622643238751503</v>
      </c>
    </row>
    <row r="206" spans="1:23" ht="31.2">
      <c r="A206" s="28" t="s">
        <v>416</v>
      </c>
      <c r="B206" s="29" t="s">
        <v>417</v>
      </c>
      <c r="C206" s="30">
        <v>34753464</v>
      </c>
      <c r="D206" s="21">
        <v>38.72</v>
      </c>
      <c r="E206" s="22"/>
      <c r="F206" s="22"/>
      <c r="G206" s="31">
        <v>0.28000000000000003</v>
      </c>
      <c r="H206" s="45">
        <f t="shared" si="31"/>
        <v>0</v>
      </c>
      <c r="I206" s="22"/>
      <c r="J206" s="23">
        <v>232189</v>
      </c>
      <c r="K206" s="24">
        <f t="shared" si="24"/>
        <v>5996.6167355371899</v>
      </c>
      <c r="L206" s="26">
        <f t="shared" si="25"/>
        <v>6.6810318534002819</v>
      </c>
      <c r="M206" s="22"/>
      <c r="N206" s="24">
        <v>72069</v>
      </c>
      <c r="O206" s="26">
        <v>3.3410000000000002</v>
      </c>
      <c r="P206" s="25">
        <f t="shared" si="26"/>
        <v>4.6073105115507333</v>
      </c>
      <c r="Q206" s="22"/>
      <c r="R206" s="24">
        <v>75000</v>
      </c>
      <c r="S206" s="24">
        <f t="shared" si="27"/>
        <v>3798.2696280991736</v>
      </c>
      <c r="T206" s="26">
        <f t="shared" si="28"/>
        <v>2.1580582585954597</v>
      </c>
      <c r="U206" s="27">
        <f t="shared" si="29"/>
        <v>0.63340209915198398</v>
      </c>
      <c r="V206" s="22"/>
      <c r="W206" s="38">
        <f t="shared" si="30"/>
        <v>4.2317796004450088</v>
      </c>
    </row>
    <row r="207" spans="1:23">
      <c r="A207" s="28" t="s">
        <v>418</v>
      </c>
      <c r="B207" s="29" t="s">
        <v>419</v>
      </c>
      <c r="C207" s="30">
        <v>351430117</v>
      </c>
      <c r="D207" s="21">
        <v>273.02000000000004</v>
      </c>
      <c r="E207" s="22"/>
      <c r="F207" s="22"/>
      <c r="G207" s="31">
        <v>0.28000000000000003</v>
      </c>
      <c r="H207" s="45">
        <f t="shared" si="31"/>
        <v>0</v>
      </c>
      <c r="I207" s="22"/>
      <c r="J207" s="23">
        <v>876259</v>
      </c>
      <c r="K207" s="24">
        <f t="shared" si="24"/>
        <v>3209.5047981832827</v>
      </c>
      <c r="L207" s="26">
        <f t="shared" si="25"/>
        <v>2.4934089527676995</v>
      </c>
      <c r="M207" s="22"/>
      <c r="N207" s="24">
        <v>0</v>
      </c>
      <c r="O207" s="26">
        <v>1.2470000000000001</v>
      </c>
      <c r="P207" s="25">
        <f t="shared" si="26"/>
        <v>2.4934089527676995</v>
      </c>
      <c r="Q207" s="22"/>
      <c r="R207" s="24">
        <v>477000</v>
      </c>
      <c r="S207" s="24">
        <f t="shared" si="27"/>
        <v>1747.124752765365</v>
      </c>
      <c r="T207" s="26">
        <f t="shared" si="28"/>
        <v>1.3573111037606376</v>
      </c>
      <c r="U207" s="27">
        <f t="shared" si="29"/>
        <v>0.54435960144203943</v>
      </c>
      <c r="V207" s="22"/>
      <c r="W207" s="38">
        <f t="shared" si="30"/>
        <v>1.3573111037606376</v>
      </c>
    </row>
    <row r="208" spans="1:23">
      <c r="A208" s="28" t="s">
        <v>420</v>
      </c>
      <c r="B208" s="29" t="s">
        <v>421</v>
      </c>
      <c r="C208" s="30">
        <v>494385132</v>
      </c>
      <c r="D208" s="21">
        <v>3336.2000000000003</v>
      </c>
      <c r="E208" s="22"/>
      <c r="F208" s="22"/>
      <c r="G208" s="31">
        <v>0.28000000000000003</v>
      </c>
      <c r="H208" s="45">
        <f t="shared" si="31"/>
        <v>0</v>
      </c>
      <c r="I208" s="22"/>
      <c r="J208" s="23">
        <v>7115746</v>
      </c>
      <c r="K208" s="24">
        <f t="shared" si="24"/>
        <v>2132.8895150170852</v>
      </c>
      <c r="L208" s="26">
        <f t="shared" si="25"/>
        <v>14.393122971181908</v>
      </c>
      <c r="M208" s="22"/>
      <c r="N208" s="24">
        <v>2931525</v>
      </c>
      <c r="O208" s="26">
        <v>7.1970000000000001</v>
      </c>
      <c r="P208" s="25">
        <f t="shared" si="26"/>
        <v>8.4634846988076493</v>
      </c>
      <c r="Q208" s="22"/>
      <c r="R208" s="24">
        <v>570000</v>
      </c>
      <c r="S208" s="24">
        <f t="shared" si="27"/>
        <v>1049.5548828007913</v>
      </c>
      <c r="T208" s="26">
        <f t="shared" si="28"/>
        <v>1.1529472937305081</v>
      </c>
      <c r="U208" s="27">
        <f t="shared" si="29"/>
        <v>0.4920812238098437</v>
      </c>
      <c r="V208" s="22"/>
      <c r="W208" s="38">
        <f t="shared" si="30"/>
        <v>7.0825855661047674</v>
      </c>
    </row>
    <row r="209" spans="1:23">
      <c r="A209" s="28" t="s">
        <v>422</v>
      </c>
      <c r="B209" s="29" t="s">
        <v>423</v>
      </c>
      <c r="C209" s="30">
        <v>118495940</v>
      </c>
      <c r="D209" s="21">
        <v>186.16</v>
      </c>
      <c r="E209" s="22"/>
      <c r="F209" s="22"/>
      <c r="G209" s="31">
        <v>0.28000000000000003</v>
      </c>
      <c r="H209" s="45">
        <f t="shared" si="31"/>
        <v>0</v>
      </c>
      <c r="I209" s="22"/>
      <c r="J209" s="23">
        <v>752931</v>
      </c>
      <c r="K209" s="24">
        <f t="shared" si="24"/>
        <v>4044.5369574559518</v>
      </c>
      <c r="L209" s="26">
        <f t="shared" si="25"/>
        <v>6.3540658017481446</v>
      </c>
      <c r="M209" s="22"/>
      <c r="N209" s="24">
        <v>226330</v>
      </c>
      <c r="O209" s="26">
        <v>3.177</v>
      </c>
      <c r="P209" s="25">
        <f t="shared" si="26"/>
        <v>4.4440425553820662</v>
      </c>
      <c r="Q209" s="22"/>
      <c r="R209" s="24">
        <v>470000</v>
      </c>
      <c r="S209" s="24">
        <f t="shared" si="27"/>
        <v>3740.4920498495917</v>
      </c>
      <c r="T209" s="26">
        <f t="shared" si="28"/>
        <v>3.9663806202980458</v>
      </c>
      <c r="U209" s="27">
        <f t="shared" si="29"/>
        <v>0.92482578084844425</v>
      </c>
      <c r="V209" s="22"/>
      <c r="W209" s="38">
        <f t="shared" si="30"/>
        <v>5.8764038666641234</v>
      </c>
    </row>
    <row r="210" spans="1:23">
      <c r="A210" s="28" t="s">
        <v>424</v>
      </c>
      <c r="B210" s="29" t="s">
        <v>425</v>
      </c>
      <c r="C210" s="30">
        <v>2171337360</v>
      </c>
      <c r="D210" s="21">
        <v>2419.1800000000003</v>
      </c>
      <c r="E210" s="22"/>
      <c r="F210" s="22"/>
      <c r="G210" s="31">
        <v>0.30670000000000003</v>
      </c>
      <c r="H210" s="45">
        <f t="shared" si="31"/>
        <v>1</v>
      </c>
      <c r="I210" s="22"/>
      <c r="J210" s="23">
        <v>7524848</v>
      </c>
      <c r="K210" s="24">
        <f t="shared" si="24"/>
        <v>3110.4952917930864</v>
      </c>
      <c r="L210" s="26">
        <f t="shared" si="25"/>
        <v>3.4655360970715301</v>
      </c>
      <c r="M210" s="22"/>
      <c r="N210" s="24">
        <v>683937</v>
      </c>
      <c r="O210" s="26">
        <v>1.5820000000000001</v>
      </c>
      <c r="P210" s="25">
        <f t="shared" si="26"/>
        <v>3.150551879234464</v>
      </c>
      <c r="Q210" s="22"/>
      <c r="R210" s="24">
        <v>4243812</v>
      </c>
      <c r="S210" s="24">
        <f t="shared" si="27"/>
        <v>2036.9501235955984</v>
      </c>
      <c r="T210" s="26">
        <f t="shared" si="28"/>
        <v>1.9544692032563749</v>
      </c>
      <c r="U210" s="27">
        <f t="shared" si="29"/>
        <v>0.65486359325796351</v>
      </c>
      <c r="V210" s="22"/>
      <c r="W210" s="38">
        <f t="shared" si="30"/>
        <v>2.2694534210934409</v>
      </c>
    </row>
    <row r="211" spans="1:23">
      <c r="A211" s="28" t="s">
        <v>426</v>
      </c>
      <c r="B211" s="29" t="s">
        <v>427</v>
      </c>
      <c r="C211" s="30">
        <v>537627542</v>
      </c>
      <c r="D211" s="21">
        <v>878.6400000000001</v>
      </c>
      <c r="E211" s="22"/>
      <c r="F211" s="22"/>
      <c r="G211" s="31">
        <v>0.28000000000000003</v>
      </c>
      <c r="H211" s="45">
        <f t="shared" si="31"/>
        <v>0</v>
      </c>
      <c r="I211" s="22"/>
      <c r="J211" s="23">
        <v>2030274</v>
      </c>
      <c r="K211" s="24">
        <f t="shared" si="24"/>
        <v>2310.7006282436491</v>
      </c>
      <c r="L211" s="26">
        <f t="shared" si="25"/>
        <v>3.7763578711895676</v>
      </c>
      <c r="M211" s="22"/>
      <c r="N211" s="24">
        <v>333898</v>
      </c>
      <c r="O211" s="26">
        <v>1.8879999999999999</v>
      </c>
      <c r="P211" s="25">
        <f t="shared" si="26"/>
        <v>3.1552996591086102</v>
      </c>
      <c r="Q211" s="22"/>
      <c r="R211" s="24">
        <v>1439136</v>
      </c>
      <c r="S211" s="24">
        <f t="shared" si="27"/>
        <v>2017.929982700537</v>
      </c>
      <c r="T211" s="26">
        <f t="shared" si="28"/>
        <v>2.6768271481151165</v>
      </c>
      <c r="U211" s="27">
        <f t="shared" si="29"/>
        <v>0.87329788984146972</v>
      </c>
      <c r="V211" s="22"/>
      <c r="W211" s="38">
        <f t="shared" si="30"/>
        <v>3.2978853601960743</v>
      </c>
    </row>
    <row r="212" spans="1:23">
      <c r="A212" s="28" t="s">
        <v>428</v>
      </c>
      <c r="B212" s="29" t="s">
        <v>429</v>
      </c>
      <c r="C212" s="30">
        <v>254720848</v>
      </c>
      <c r="D212" s="21">
        <v>676</v>
      </c>
      <c r="E212" s="22"/>
      <c r="F212" s="22"/>
      <c r="G212" s="31">
        <v>0.28000000000000003</v>
      </c>
      <c r="H212" s="45">
        <f t="shared" si="31"/>
        <v>0</v>
      </c>
      <c r="I212" s="22"/>
      <c r="J212" s="23">
        <v>1893554</v>
      </c>
      <c r="K212" s="24">
        <f t="shared" si="24"/>
        <v>2801.1153846153848</v>
      </c>
      <c r="L212" s="26">
        <f t="shared" si="25"/>
        <v>7.4338398873420841</v>
      </c>
      <c r="M212" s="22"/>
      <c r="N212" s="24">
        <v>624053</v>
      </c>
      <c r="O212" s="26">
        <v>3.7170000000000001</v>
      </c>
      <c r="P212" s="25">
        <f t="shared" si="26"/>
        <v>4.9838912282515642</v>
      </c>
      <c r="Q212" s="22"/>
      <c r="R212" s="24">
        <v>860371</v>
      </c>
      <c r="S212" s="24">
        <f t="shared" si="27"/>
        <v>2195.8934911242604</v>
      </c>
      <c r="T212" s="26">
        <f t="shared" si="28"/>
        <v>3.3777015378026696</v>
      </c>
      <c r="U212" s="27">
        <f t="shared" si="29"/>
        <v>0.78393539344534136</v>
      </c>
      <c r="V212" s="22"/>
      <c r="W212" s="38">
        <f t="shared" si="30"/>
        <v>5.8276501968931882</v>
      </c>
    </row>
    <row r="213" spans="1:23">
      <c r="A213" s="28" t="s">
        <v>430</v>
      </c>
      <c r="B213" s="29" t="s">
        <v>431</v>
      </c>
      <c r="C213" s="30">
        <v>404654285</v>
      </c>
      <c r="D213" s="21">
        <v>649.67999999999995</v>
      </c>
      <c r="E213" s="22"/>
      <c r="F213" s="22"/>
      <c r="G213" s="31">
        <v>0.30020000000000002</v>
      </c>
      <c r="H213" s="45">
        <f t="shared" si="31"/>
        <v>1</v>
      </c>
      <c r="I213" s="22"/>
      <c r="J213" s="23">
        <v>1858083</v>
      </c>
      <c r="K213" s="24">
        <f t="shared" si="24"/>
        <v>2859.9972294052459</v>
      </c>
      <c r="L213" s="26">
        <f t="shared" si="25"/>
        <v>4.591778881076225</v>
      </c>
      <c r="M213" s="22"/>
      <c r="N213" s="24">
        <v>353734</v>
      </c>
      <c r="O213" s="26">
        <v>2.141</v>
      </c>
      <c r="P213" s="25">
        <f t="shared" si="26"/>
        <v>3.7176153960658049</v>
      </c>
      <c r="Q213" s="22"/>
      <c r="R213" s="24">
        <v>1050000</v>
      </c>
      <c r="S213" s="24">
        <f t="shared" si="27"/>
        <v>2160.6544760497477</v>
      </c>
      <c r="T213" s="26">
        <f t="shared" si="28"/>
        <v>2.5948075651787552</v>
      </c>
      <c r="U213" s="27">
        <f t="shared" si="29"/>
        <v>0.75547432488215005</v>
      </c>
      <c r="V213" s="22"/>
      <c r="W213" s="38">
        <f t="shared" si="30"/>
        <v>3.4689710501891757</v>
      </c>
    </row>
    <row r="214" spans="1:23">
      <c r="A214" s="28" t="s">
        <v>432</v>
      </c>
      <c r="B214" s="29" t="s">
        <v>433</v>
      </c>
      <c r="C214" s="30">
        <v>19123067735</v>
      </c>
      <c r="D214" s="21">
        <v>13535.579999999998</v>
      </c>
      <c r="E214" s="22"/>
      <c r="F214" s="22"/>
      <c r="G214" s="31">
        <v>0.2893</v>
      </c>
      <c r="H214" s="45">
        <f t="shared" si="31"/>
        <v>1</v>
      </c>
      <c r="I214" s="22"/>
      <c r="J214" s="23">
        <v>34770130</v>
      </c>
      <c r="K214" s="24">
        <f t="shared" si="24"/>
        <v>2568.794983295877</v>
      </c>
      <c r="L214" s="26">
        <f t="shared" si="25"/>
        <v>1.8182297151184565</v>
      </c>
      <c r="M214" s="22"/>
      <c r="N214" s="24">
        <v>0</v>
      </c>
      <c r="O214" s="26">
        <v>0.88</v>
      </c>
      <c r="P214" s="25">
        <f t="shared" si="26"/>
        <v>1.8182297151184565</v>
      </c>
      <c r="Q214" s="22"/>
      <c r="R214" s="24">
        <v>29000000</v>
      </c>
      <c r="S214" s="24">
        <f t="shared" si="27"/>
        <v>2142.5014665053145</v>
      </c>
      <c r="T214" s="26">
        <f t="shared" si="28"/>
        <v>1.5164930858307186</v>
      </c>
      <c r="U214" s="27">
        <f t="shared" si="29"/>
        <v>0.83404922558529404</v>
      </c>
      <c r="V214" s="22"/>
      <c r="W214" s="38">
        <f t="shared" si="30"/>
        <v>1.5164930858307186</v>
      </c>
    </row>
    <row r="215" spans="1:23">
      <c r="A215" s="28" t="s">
        <v>434</v>
      </c>
      <c r="B215" s="29" t="s">
        <v>435</v>
      </c>
      <c r="C215" s="30">
        <v>292503063</v>
      </c>
      <c r="D215" s="21">
        <v>381.31</v>
      </c>
      <c r="E215" s="22"/>
      <c r="F215" s="22"/>
      <c r="G215" s="31">
        <v>0.28000000000000003</v>
      </c>
      <c r="H215" s="45">
        <f t="shared" si="31"/>
        <v>0</v>
      </c>
      <c r="I215" s="22"/>
      <c r="J215" s="23">
        <v>1151795</v>
      </c>
      <c r="K215" s="24">
        <f t="shared" si="24"/>
        <v>3020.6262620964571</v>
      </c>
      <c r="L215" s="26">
        <f t="shared" si="25"/>
        <v>3.9377194487703533</v>
      </c>
      <c r="M215" s="22"/>
      <c r="N215" s="24">
        <v>205323</v>
      </c>
      <c r="O215" s="26">
        <v>1.9690000000000001</v>
      </c>
      <c r="P215" s="25">
        <f t="shared" si="26"/>
        <v>3.2357678251047921</v>
      </c>
      <c r="Q215" s="22"/>
      <c r="R215" s="24">
        <v>399800</v>
      </c>
      <c r="S215" s="24">
        <f t="shared" si="27"/>
        <v>1586.9581180666648</v>
      </c>
      <c r="T215" s="26">
        <f t="shared" si="28"/>
        <v>1.3668232937444487</v>
      </c>
      <c r="U215" s="27">
        <f t="shared" si="29"/>
        <v>0.52537387295482274</v>
      </c>
      <c r="V215" s="22"/>
      <c r="W215" s="38">
        <f t="shared" si="30"/>
        <v>2.0687749174100101</v>
      </c>
    </row>
    <row r="216" spans="1:23">
      <c r="A216" s="28" t="s">
        <v>436</v>
      </c>
      <c r="B216" s="29" t="s">
        <v>437</v>
      </c>
      <c r="C216" s="30">
        <v>5697076828</v>
      </c>
      <c r="D216" s="21">
        <v>10456.519999999999</v>
      </c>
      <c r="E216" s="22"/>
      <c r="F216" s="22"/>
      <c r="G216" s="31">
        <v>0.28000000000000003</v>
      </c>
      <c r="H216" s="45">
        <f t="shared" si="31"/>
        <v>0</v>
      </c>
      <c r="I216" s="22"/>
      <c r="J216" s="23">
        <v>23927010</v>
      </c>
      <c r="K216" s="24">
        <f t="shared" si="24"/>
        <v>2288.2383431581447</v>
      </c>
      <c r="L216" s="26">
        <f t="shared" si="25"/>
        <v>4.1998749046885768</v>
      </c>
      <c r="M216" s="22"/>
      <c r="N216" s="24">
        <v>4745524</v>
      </c>
      <c r="O216" s="26">
        <v>2.1</v>
      </c>
      <c r="P216" s="25">
        <f t="shared" si="26"/>
        <v>3.3668996538236611</v>
      </c>
      <c r="Q216" s="22"/>
      <c r="R216" s="24">
        <v>17318000</v>
      </c>
      <c r="S216" s="24">
        <f t="shared" si="27"/>
        <v>2110.0255151809592</v>
      </c>
      <c r="T216" s="26">
        <f t="shared" si="28"/>
        <v>3.039804538862013</v>
      </c>
      <c r="U216" s="27">
        <f t="shared" si="29"/>
        <v>0.92211789103611363</v>
      </c>
      <c r="V216" s="22"/>
      <c r="W216" s="38">
        <f t="shared" si="30"/>
        <v>3.8727797897269292</v>
      </c>
    </row>
    <row r="217" spans="1:23">
      <c r="A217" s="28" t="s">
        <v>438</v>
      </c>
      <c r="B217" s="29" t="s">
        <v>439</v>
      </c>
      <c r="C217" s="30">
        <v>2093254102</v>
      </c>
      <c r="D217" s="21">
        <v>2087.2800000000002</v>
      </c>
      <c r="E217" s="22"/>
      <c r="F217" s="22"/>
      <c r="G217" s="31">
        <v>0.28000000000000003</v>
      </c>
      <c r="H217" s="45">
        <f t="shared" si="31"/>
        <v>0</v>
      </c>
      <c r="I217" s="22"/>
      <c r="J217" s="23">
        <v>4855482</v>
      </c>
      <c r="K217" s="24">
        <f t="shared" si="24"/>
        <v>2326.22456019317</v>
      </c>
      <c r="L217" s="26">
        <f t="shared" si="25"/>
        <v>2.3195855655368494</v>
      </c>
      <c r="M217" s="22"/>
      <c r="N217" s="24">
        <v>0</v>
      </c>
      <c r="O217" s="26">
        <v>1.1599999999999999</v>
      </c>
      <c r="P217" s="25">
        <f t="shared" si="26"/>
        <v>2.3195855655368494</v>
      </c>
      <c r="Q217" s="22"/>
      <c r="R217" s="24">
        <v>3688000</v>
      </c>
      <c r="S217" s="24">
        <f t="shared" si="27"/>
        <v>1766.8927982829327</v>
      </c>
      <c r="T217" s="26">
        <f t="shared" si="28"/>
        <v>1.7618501243954567</v>
      </c>
      <c r="U217" s="27">
        <f t="shared" si="29"/>
        <v>0.7595538403808314</v>
      </c>
      <c r="V217" s="22"/>
      <c r="W217" s="38">
        <f t="shared" si="30"/>
        <v>1.7618501243954567</v>
      </c>
    </row>
    <row r="218" spans="1:23">
      <c r="A218" s="28" t="s">
        <v>440</v>
      </c>
      <c r="B218" s="29" t="s">
        <v>441</v>
      </c>
      <c r="C218" s="30">
        <v>287979944</v>
      </c>
      <c r="D218" s="21">
        <v>330.88</v>
      </c>
      <c r="E218" s="22"/>
      <c r="F218" s="22"/>
      <c r="G218" s="31">
        <v>0.32119999999999999</v>
      </c>
      <c r="H218" s="45">
        <f t="shared" si="31"/>
        <v>1</v>
      </c>
      <c r="I218" s="22"/>
      <c r="J218" s="23">
        <v>1213026</v>
      </c>
      <c r="K218" s="24">
        <f t="shared" si="24"/>
        <v>3666.0602030947775</v>
      </c>
      <c r="L218" s="26">
        <f t="shared" si="25"/>
        <v>4.2121891655066088</v>
      </c>
      <c r="M218" s="22"/>
      <c r="N218" s="24">
        <v>163856</v>
      </c>
      <c r="O218" s="26">
        <v>1.8360000000000001</v>
      </c>
      <c r="P218" s="25">
        <f t="shared" si="26"/>
        <v>3.6432050976438832</v>
      </c>
      <c r="Q218" s="22"/>
      <c r="R218" s="24">
        <v>881000</v>
      </c>
      <c r="S218" s="24">
        <f t="shared" si="27"/>
        <v>3157.8094777562865</v>
      </c>
      <c r="T218" s="26">
        <f t="shared" si="28"/>
        <v>3.0592408199093195</v>
      </c>
      <c r="U218" s="27">
        <f t="shared" si="29"/>
        <v>0.86136323541292603</v>
      </c>
      <c r="V218" s="22"/>
      <c r="W218" s="38">
        <f t="shared" si="30"/>
        <v>3.6282248877720455</v>
      </c>
    </row>
    <row r="219" spans="1:23">
      <c r="A219" s="28" t="s">
        <v>442</v>
      </c>
      <c r="B219" s="29" t="s">
        <v>443</v>
      </c>
      <c r="C219" s="30">
        <v>939121882</v>
      </c>
      <c r="D219" s="21">
        <v>1610.48</v>
      </c>
      <c r="E219" s="22"/>
      <c r="F219" s="22"/>
      <c r="G219" s="31">
        <v>0.28000000000000003</v>
      </c>
      <c r="H219" s="45">
        <f t="shared" si="31"/>
        <v>0</v>
      </c>
      <c r="I219" s="22"/>
      <c r="J219" s="23">
        <v>4287571</v>
      </c>
      <c r="K219" s="24">
        <f t="shared" si="24"/>
        <v>2662.2938502806614</v>
      </c>
      <c r="L219" s="26">
        <f t="shared" si="25"/>
        <v>4.565510699068132</v>
      </c>
      <c r="M219" s="22"/>
      <c r="N219" s="24">
        <v>954046</v>
      </c>
      <c r="O219" s="26">
        <v>2.2829999999999999</v>
      </c>
      <c r="P219" s="25">
        <f t="shared" si="26"/>
        <v>3.54961913239713</v>
      </c>
      <c r="Q219" s="22"/>
      <c r="R219" s="24">
        <v>2455000</v>
      </c>
      <c r="S219" s="24">
        <f t="shared" si="27"/>
        <v>2116.7887834682829</v>
      </c>
      <c r="T219" s="26">
        <f t="shared" si="28"/>
        <v>2.6141441777202674</v>
      </c>
      <c r="U219" s="27">
        <f t="shared" si="29"/>
        <v>0.79509960301532034</v>
      </c>
      <c r="V219" s="22"/>
      <c r="W219" s="38">
        <f t="shared" si="30"/>
        <v>3.6300357443912699</v>
      </c>
    </row>
    <row r="220" spans="1:23">
      <c r="A220" s="28" t="s">
        <v>444</v>
      </c>
      <c r="B220" s="29" t="s">
        <v>445</v>
      </c>
      <c r="C220" s="30">
        <v>3520104672</v>
      </c>
      <c r="D220" s="21">
        <v>3074.08</v>
      </c>
      <c r="E220" s="22"/>
      <c r="F220" s="22"/>
      <c r="G220" s="31">
        <v>0.28720000000000001</v>
      </c>
      <c r="H220" s="45">
        <f t="shared" si="31"/>
        <v>1</v>
      </c>
      <c r="I220" s="22"/>
      <c r="J220" s="23">
        <v>6946361</v>
      </c>
      <c r="K220" s="24">
        <f t="shared" si="24"/>
        <v>2259.6552464477177</v>
      </c>
      <c r="L220" s="26">
        <f t="shared" si="25"/>
        <v>1.9733393314276992</v>
      </c>
      <c r="M220" s="22"/>
      <c r="N220" s="24">
        <v>0</v>
      </c>
      <c r="O220" s="26">
        <v>0.96199999999999997</v>
      </c>
      <c r="P220" s="25">
        <f t="shared" si="26"/>
        <v>1.9733393314276992</v>
      </c>
      <c r="Q220" s="22"/>
      <c r="R220" s="24">
        <v>5829000</v>
      </c>
      <c r="S220" s="24">
        <f t="shared" si="27"/>
        <v>1896.177067610472</v>
      </c>
      <c r="T220" s="26">
        <f t="shared" si="28"/>
        <v>1.6559166681507134</v>
      </c>
      <c r="U220" s="27">
        <f t="shared" si="29"/>
        <v>0.83914440956926939</v>
      </c>
      <c r="V220" s="22"/>
      <c r="W220" s="38">
        <f t="shared" si="30"/>
        <v>1.6559166681507134</v>
      </c>
    </row>
    <row r="221" spans="1:23">
      <c r="A221" s="28" t="s">
        <v>446</v>
      </c>
      <c r="B221" s="29" t="s">
        <v>447</v>
      </c>
      <c r="C221" s="30">
        <v>1245526639</v>
      </c>
      <c r="D221" s="21">
        <v>2015.1399999999999</v>
      </c>
      <c r="E221" s="22"/>
      <c r="F221" s="22"/>
      <c r="G221" s="31">
        <v>0.28000000000000003</v>
      </c>
      <c r="H221" s="45">
        <f t="shared" si="31"/>
        <v>0</v>
      </c>
      <c r="I221" s="22"/>
      <c r="J221" s="23">
        <v>4993463</v>
      </c>
      <c r="K221" s="24">
        <f t="shared" si="24"/>
        <v>2477.9732425538673</v>
      </c>
      <c r="L221" s="26">
        <f t="shared" si="25"/>
        <v>4.0091177849147552</v>
      </c>
      <c r="M221" s="22"/>
      <c r="N221" s="24">
        <v>918997</v>
      </c>
      <c r="O221" s="26">
        <v>2.0049999999999999</v>
      </c>
      <c r="P221" s="25">
        <f t="shared" si="26"/>
        <v>3.2712796919954115</v>
      </c>
      <c r="Q221" s="22"/>
      <c r="R221" s="24">
        <v>3388000</v>
      </c>
      <c r="S221" s="24">
        <f t="shared" si="27"/>
        <v>2137.3189952062885</v>
      </c>
      <c r="T221" s="26">
        <f t="shared" si="28"/>
        <v>2.7201345149230485</v>
      </c>
      <c r="U221" s="27">
        <f t="shared" si="29"/>
        <v>0.86252706788855749</v>
      </c>
      <c r="V221" s="22"/>
      <c r="W221" s="38">
        <f t="shared" si="30"/>
        <v>3.4579726078423922</v>
      </c>
    </row>
    <row r="222" spans="1:23">
      <c r="A222" s="28" t="s">
        <v>448</v>
      </c>
      <c r="B222" s="29" t="s">
        <v>449</v>
      </c>
      <c r="C222" s="30">
        <v>70767691</v>
      </c>
      <c r="D222" s="21">
        <v>34.129999999999995</v>
      </c>
      <c r="E222" s="22"/>
      <c r="F222" s="22"/>
      <c r="G222" s="31">
        <v>0.28139999999999998</v>
      </c>
      <c r="H222" s="45">
        <f t="shared" si="31"/>
        <v>1</v>
      </c>
      <c r="I222" s="22"/>
      <c r="J222" s="23">
        <v>196411</v>
      </c>
      <c r="K222" s="24">
        <f t="shared" si="24"/>
        <v>5754.7905068854388</v>
      </c>
      <c r="L222" s="26">
        <f t="shared" si="25"/>
        <v>2.7754332128767634</v>
      </c>
      <c r="M222" s="22"/>
      <c r="N222" s="24">
        <v>8066</v>
      </c>
      <c r="O222" s="26">
        <v>1.381</v>
      </c>
      <c r="P222" s="25">
        <f t="shared" si="26"/>
        <v>2.6614546460191839</v>
      </c>
      <c r="Q222" s="22"/>
      <c r="R222" s="24">
        <v>0</v>
      </c>
      <c r="S222" s="24">
        <f t="shared" si="27"/>
        <v>236.33167301494291</v>
      </c>
      <c r="T222" s="26">
        <f t="shared" si="28"/>
        <v>0</v>
      </c>
      <c r="U222" s="27">
        <f t="shared" si="29"/>
        <v>4.1066946352291876E-2</v>
      </c>
      <c r="V222" s="22"/>
      <c r="W222" s="38">
        <f t="shared" si="30"/>
        <v>0.11397856685757912</v>
      </c>
    </row>
    <row r="223" spans="1:23">
      <c r="A223" s="28" t="s">
        <v>450</v>
      </c>
      <c r="B223" s="29" t="s">
        <v>451</v>
      </c>
      <c r="C223" s="30">
        <v>109282259</v>
      </c>
      <c r="D223" s="21">
        <v>209.23</v>
      </c>
      <c r="E223" s="22"/>
      <c r="F223" s="22"/>
      <c r="G223" s="31">
        <v>0.28000000000000003</v>
      </c>
      <c r="H223" s="45">
        <f t="shared" si="31"/>
        <v>0</v>
      </c>
      <c r="I223" s="22"/>
      <c r="J223" s="23">
        <v>784765</v>
      </c>
      <c r="K223" s="24">
        <f t="shared" si="24"/>
        <v>3750.7288629737609</v>
      </c>
      <c r="L223" s="26">
        <f t="shared" si="25"/>
        <v>7.1810832534126154</v>
      </c>
      <c r="M223" s="22"/>
      <c r="N223" s="24">
        <v>253940</v>
      </c>
      <c r="O223" s="26">
        <v>3.5910000000000002</v>
      </c>
      <c r="P223" s="25">
        <f t="shared" si="26"/>
        <v>4.8573757978410752</v>
      </c>
      <c r="Q223" s="22"/>
      <c r="R223" s="24">
        <v>526301</v>
      </c>
      <c r="S223" s="24">
        <f t="shared" si="27"/>
        <v>3729.106724657076</v>
      </c>
      <c r="T223" s="26">
        <f t="shared" si="28"/>
        <v>4.8159784105487793</v>
      </c>
      <c r="U223" s="27">
        <f t="shared" si="29"/>
        <v>0.99423521691206918</v>
      </c>
      <c r="V223" s="22"/>
      <c r="W223" s="38">
        <f t="shared" si="30"/>
        <v>7.1396858661203186</v>
      </c>
    </row>
    <row r="224" spans="1:23">
      <c r="A224" s="28" t="s">
        <v>452</v>
      </c>
      <c r="B224" s="29" t="s">
        <v>453</v>
      </c>
      <c r="C224" s="30">
        <v>481713851</v>
      </c>
      <c r="D224" s="21">
        <v>1398.8799999999999</v>
      </c>
      <c r="E224" s="22"/>
      <c r="F224" s="22"/>
      <c r="G224" s="31">
        <v>0.28000000000000003</v>
      </c>
      <c r="H224" s="45">
        <f t="shared" si="31"/>
        <v>0</v>
      </c>
      <c r="I224" s="22"/>
      <c r="J224" s="23">
        <v>4002877</v>
      </c>
      <c r="K224" s="24">
        <f t="shared" si="24"/>
        <v>2861.4870467802816</v>
      </c>
      <c r="L224" s="26">
        <f t="shared" si="25"/>
        <v>8.3096572616509636</v>
      </c>
      <c r="M224" s="22"/>
      <c r="N224" s="24">
        <v>1391133</v>
      </c>
      <c r="O224" s="26">
        <v>4.1550000000000002</v>
      </c>
      <c r="P224" s="25">
        <f t="shared" si="26"/>
        <v>5.4217747622955521</v>
      </c>
      <c r="Q224" s="22"/>
      <c r="R224" s="24">
        <v>970000</v>
      </c>
      <c r="S224" s="24">
        <f t="shared" si="27"/>
        <v>1687.8738705249916</v>
      </c>
      <c r="T224" s="26">
        <f t="shared" si="28"/>
        <v>2.0136435728106141</v>
      </c>
      <c r="U224" s="27">
        <f t="shared" si="29"/>
        <v>0.58985899391862406</v>
      </c>
      <c r="V224" s="22"/>
      <c r="W224" s="38">
        <f t="shared" si="30"/>
        <v>4.9015260721660256</v>
      </c>
    </row>
    <row r="225" spans="1:23">
      <c r="A225" s="28" t="s">
        <v>454</v>
      </c>
      <c r="B225" s="29" t="s">
        <v>455</v>
      </c>
      <c r="C225" s="30">
        <v>3780913047</v>
      </c>
      <c r="D225" s="21">
        <v>856.02</v>
      </c>
      <c r="E225" s="22"/>
      <c r="F225" s="22"/>
      <c r="G225" s="31">
        <v>0.28000000000000003</v>
      </c>
      <c r="H225" s="45">
        <f t="shared" si="31"/>
        <v>0</v>
      </c>
      <c r="I225" s="22"/>
      <c r="J225" s="23">
        <v>2050884</v>
      </c>
      <c r="K225" s="24">
        <f t="shared" si="24"/>
        <v>2395.8365458750964</v>
      </c>
      <c r="L225" s="26">
        <f t="shared" si="25"/>
        <v>0.54243088230428693</v>
      </c>
      <c r="M225" s="22"/>
      <c r="N225" s="24">
        <v>0</v>
      </c>
      <c r="O225" s="26">
        <v>0.27100000000000002</v>
      </c>
      <c r="P225" s="25">
        <f t="shared" si="26"/>
        <v>0.54243088230428693</v>
      </c>
      <c r="Q225" s="22"/>
      <c r="R225" s="24">
        <v>2050884</v>
      </c>
      <c r="S225" s="24">
        <f t="shared" si="27"/>
        <v>2395.8365458750964</v>
      </c>
      <c r="T225" s="26">
        <f t="shared" si="28"/>
        <v>0.54243088230428693</v>
      </c>
      <c r="U225" s="27">
        <f t="shared" si="29"/>
        <v>1</v>
      </c>
      <c r="V225" s="22"/>
      <c r="W225" s="38">
        <f t="shared" si="30"/>
        <v>0.54243088230428693</v>
      </c>
    </row>
    <row r="226" spans="1:23">
      <c r="A226" s="28" t="s">
        <v>456</v>
      </c>
      <c r="B226" s="29" t="s">
        <v>457</v>
      </c>
      <c r="C226" s="30">
        <v>43077352</v>
      </c>
      <c r="D226" s="21">
        <v>100.1</v>
      </c>
      <c r="E226" s="22"/>
      <c r="F226" s="22"/>
      <c r="G226" s="31">
        <v>0.28000000000000003</v>
      </c>
      <c r="H226" s="45">
        <f t="shared" si="31"/>
        <v>0</v>
      </c>
      <c r="I226" s="22"/>
      <c r="J226" s="23">
        <v>279862</v>
      </c>
      <c r="K226" s="24">
        <f t="shared" si="24"/>
        <v>2795.8241758241761</v>
      </c>
      <c r="L226" s="26">
        <f t="shared" si="25"/>
        <v>6.4967317396853925</v>
      </c>
      <c r="M226" s="22"/>
      <c r="N226" s="24">
        <v>85346</v>
      </c>
      <c r="O226" s="26">
        <v>3.2480000000000002</v>
      </c>
      <c r="P226" s="25">
        <f t="shared" si="26"/>
        <v>4.5155050384712592</v>
      </c>
      <c r="Q226" s="22"/>
      <c r="R226" s="24">
        <v>60000</v>
      </c>
      <c r="S226" s="24">
        <f t="shared" si="27"/>
        <v>1452.007992007992</v>
      </c>
      <c r="T226" s="26">
        <f t="shared" si="28"/>
        <v>1.3928432741176848</v>
      </c>
      <c r="U226" s="27">
        <f t="shared" si="29"/>
        <v>0.51934882191937459</v>
      </c>
      <c r="V226" s="22"/>
      <c r="W226" s="38">
        <f t="shared" si="30"/>
        <v>3.3740699753318171</v>
      </c>
    </row>
    <row r="227" spans="1:23">
      <c r="A227" s="28" t="s">
        <v>458</v>
      </c>
      <c r="B227" s="29" t="s">
        <v>459</v>
      </c>
      <c r="C227" s="30">
        <v>145447918173</v>
      </c>
      <c r="D227" s="21">
        <v>43467.380000000005</v>
      </c>
      <c r="E227" s="22"/>
      <c r="F227" s="22"/>
      <c r="G227" s="31">
        <v>0.36970000000000003</v>
      </c>
      <c r="H227" s="45">
        <f t="shared" si="31"/>
        <v>1</v>
      </c>
      <c r="I227" s="22"/>
      <c r="J227" s="23">
        <v>152743688</v>
      </c>
      <c r="K227" s="24">
        <f t="shared" si="24"/>
        <v>3513.9842336943238</v>
      </c>
      <c r="L227" s="26">
        <f t="shared" si="25"/>
        <v>1.0501607030106967</v>
      </c>
      <c r="M227" s="22"/>
      <c r="N227" s="24">
        <v>0</v>
      </c>
      <c r="O227" s="26">
        <v>0.39800000000000002</v>
      </c>
      <c r="P227" s="25">
        <f t="shared" si="26"/>
        <v>1.0501607030106967</v>
      </c>
      <c r="Q227" s="22"/>
      <c r="R227" s="24">
        <v>152743688</v>
      </c>
      <c r="S227" s="24">
        <f t="shared" si="27"/>
        <v>3513.9842336943238</v>
      </c>
      <c r="T227" s="26">
        <f t="shared" si="28"/>
        <v>1.0501607030106967</v>
      </c>
      <c r="U227" s="27">
        <f t="shared" si="29"/>
        <v>1</v>
      </c>
      <c r="V227" s="22"/>
      <c r="W227" s="38">
        <f t="shared" si="30"/>
        <v>1.0501607030106967</v>
      </c>
    </row>
    <row r="228" spans="1:23">
      <c r="A228" s="28" t="s">
        <v>460</v>
      </c>
      <c r="B228" s="29" t="s">
        <v>461</v>
      </c>
      <c r="C228" s="30">
        <v>3043902169</v>
      </c>
      <c r="D228" s="21">
        <v>4064.26</v>
      </c>
      <c r="E228" s="22"/>
      <c r="F228" s="22"/>
      <c r="G228" s="31">
        <v>0.28000000000000003</v>
      </c>
      <c r="H228" s="45">
        <f t="shared" si="31"/>
        <v>0</v>
      </c>
      <c r="I228" s="22"/>
      <c r="J228" s="23">
        <v>10070187</v>
      </c>
      <c r="K228" s="24">
        <f t="shared" si="24"/>
        <v>2477.7418275405607</v>
      </c>
      <c r="L228" s="26">
        <f t="shared" si="25"/>
        <v>3.3083149329034827</v>
      </c>
      <c r="M228" s="22"/>
      <c r="N228" s="24">
        <v>1178102</v>
      </c>
      <c r="O228" s="26">
        <v>1.6539999999999999</v>
      </c>
      <c r="P228" s="25">
        <f t="shared" si="26"/>
        <v>2.9212781838258874</v>
      </c>
      <c r="Q228" s="22"/>
      <c r="R228" s="24">
        <v>7150000</v>
      </c>
      <c r="S228" s="24">
        <f t="shared" si="27"/>
        <v>2049.1066024319307</v>
      </c>
      <c r="T228" s="26">
        <f t="shared" si="28"/>
        <v>2.3489585417092949</v>
      </c>
      <c r="U228" s="27">
        <f t="shared" si="29"/>
        <v>0.82700569512760791</v>
      </c>
      <c r="V228" s="22"/>
      <c r="W228" s="38">
        <f t="shared" si="30"/>
        <v>2.7359952907868901</v>
      </c>
    </row>
    <row r="229" spans="1:23">
      <c r="A229" s="28" t="s">
        <v>462</v>
      </c>
      <c r="B229" s="29" t="s">
        <v>463</v>
      </c>
      <c r="C229" s="30">
        <v>1537626377.5</v>
      </c>
      <c r="D229" s="21">
        <v>3304.77</v>
      </c>
      <c r="E229" s="22"/>
      <c r="F229" s="22"/>
      <c r="G229" s="31">
        <v>0.28000000000000003</v>
      </c>
      <c r="H229" s="45">
        <f t="shared" si="31"/>
        <v>0</v>
      </c>
      <c r="I229" s="22"/>
      <c r="J229" s="23">
        <v>7782696</v>
      </c>
      <c r="K229" s="24">
        <f t="shared" si="24"/>
        <v>2354.988698154486</v>
      </c>
      <c r="L229" s="26">
        <f t="shared" si="25"/>
        <v>5.0615000587163124</v>
      </c>
      <c r="M229" s="22"/>
      <c r="N229" s="24">
        <v>1943368</v>
      </c>
      <c r="O229" s="26">
        <v>2.5310000000000001</v>
      </c>
      <c r="P229" s="25">
        <f t="shared" si="26"/>
        <v>3.7976247581639839</v>
      </c>
      <c r="Q229" s="22"/>
      <c r="R229" s="24">
        <v>4849537</v>
      </c>
      <c r="S229" s="24">
        <f t="shared" si="27"/>
        <v>2055.4849505411876</v>
      </c>
      <c r="T229" s="26">
        <f t="shared" si="28"/>
        <v>3.1539111652629019</v>
      </c>
      <c r="U229" s="27">
        <f t="shared" si="29"/>
        <v>0.87282157750990141</v>
      </c>
      <c r="V229" s="22"/>
      <c r="W229" s="38">
        <f t="shared" si="30"/>
        <v>4.4177864658152304</v>
      </c>
    </row>
    <row r="230" spans="1:23">
      <c r="A230" s="28" t="s">
        <v>464</v>
      </c>
      <c r="B230" s="29" t="s">
        <v>465</v>
      </c>
      <c r="C230" s="30">
        <v>298772823</v>
      </c>
      <c r="D230" s="21">
        <v>264.69</v>
      </c>
      <c r="E230" s="22"/>
      <c r="F230" s="22"/>
      <c r="G230" s="31">
        <v>0.29470000000000002</v>
      </c>
      <c r="H230" s="45">
        <f t="shared" si="31"/>
        <v>1</v>
      </c>
      <c r="I230" s="22"/>
      <c r="J230" s="23">
        <v>1049136</v>
      </c>
      <c r="K230" s="24">
        <f t="shared" si="24"/>
        <v>3963.6404850957724</v>
      </c>
      <c r="L230" s="26">
        <f t="shared" si="25"/>
        <v>3.5114840415053412</v>
      </c>
      <c r="M230" s="22"/>
      <c r="N230" s="24">
        <v>119820</v>
      </c>
      <c r="O230" s="26">
        <v>1.6679999999999999</v>
      </c>
      <c r="P230" s="25">
        <f t="shared" si="26"/>
        <v>3.1104435492782421</v>
      </c>
      <c r="Q230" s="22"/>
      <c r="R230" s="24">
        <v>352203</v>
      </c>
      <c r="S230" s="24">
        <f t="shared" si="27"/>
        <v>1783.304998299898</v>
      </c>
      <c r="T230" s="26">
        <f t="shared" si="28"/>
        <v>1.1788321188771578</v>
      </c>
      <c r="U230" s="27">
        <f t="shared" si="29"/>
        <v>0.44991593082307729</v>
      </c>
      <c r="V230" s="22"/>
      <c r="W230" s="38">
        <f t="shared" si="30"/>
        <v>1.5798726111042569</v>
      </c>
    </row>
    <row r="231" spans="1:23">
      <c r="A231" s="28" t="s">
        <v>466</v>
      </c>
      <c r="B231" s="29" t="s">
        <v>467</v>
      </c>
      <c r="C231" s="30">
        <v>4813457334</v>
      </c>
      <c r="D231" s="21">
        <v>2827.75</v>
      </c>
      <c r="E231" s="22"/>
      <c r="F231" s="22"/>
      <c r="G231" s="31">
        <v>0.28000000000000003</v>
      </c>
      <c r="H231" s="45">
        <f t="shared" si="31"/>
        <v>0</v>
      </c>
      <c r="I231" s="22"/>
      <c r="J231" s="23">
        <v>6699710</v>
      </c>
      <c r="K231" s="24">
        <f t="shared" si="24"/>
        <v>2369.2723897091328</v>
      </c>
      <c r="L231" s="26">
        <f t="shared" si="25"/>
        <v>1.3918706524469218</v>
      </c>
      <c r="M231" s="22"/>
      <c r="N231" s="24">
        <v>0</v>
      </c>
      <c r="O231" s="26">
        <v>0.69599999999999995</v>
      </c>
      <c r="P231" s="25">
        <f t="shared" si="26"/>
        <v>1.3918706524469218</v>
      </c>
      <c r="Q231" s="22"/>
      <c r="R231" s="24">
        <v>4050000</v>
      </c>
      <c r="S231" s="24">
        <f t="shared" si="27"/>
        <v>1432.2341083900628</v>
      </c>
      <c r="T231" s="26">
        <f t="shared" si="28"/>
        <v>0.84139106654019846</v>
      </c>
      <c r="U231" s="27">
        <f t="shared" si="29"/>
        <v>0.60450377702915503</v>
      </c>
      <c r="V231" s="22"/>
      <c r="W231" s="38">
        <f t="shared" si="30"/>
        <v>0.84139106654019846</v>
      </c>
    </row>
    <row r="232" spans="1:23">
      <c r="A232" s="28" t="s">
        <v>468</v>
      </c>
      <c r="B232" s="29" t="s">
        <v>469</v>
      </c>
      <c r="C232" s="30">
        <v>242031229</v>
      </c>
      <c r="D232" s="21">
        <v>16.02</v>
      </c>
      <c r="E232" s="22"/>
      <c r="F232" s="22"/>
      <c r="G232" s="31">
        <v>0.37820000000000004</v>
      </c>
      <c r="H232" s="45">
        <f t="shared" si="31"/>
        <v>1</v>
      </c>
      <c r="I232" s="22"/>
      <c r="J232" s="23">
        <v>132660</v>
      </c>
      <c r="K232" s="24">
        <f t="shared" si="24"/>
        <v>8280.8988764044952</v>
      </c>
      <c r="L232" s="26">
        <f t="shared" si="25"/>
        <v>0.54811108693746302</v>
      </c>
      <c r="M232" s="22"/>
      <c r="N232" s="24">
        <v>0</v>
      </c>
      <c r="O232" s="26">
        <v>0.20300000000000001</v>
      </c>
      <c r="P232" s="25">
        <f t="shared" si="26"/>
        <v>0.54811108693746302</v>
      </c>
      <c r="Q232" s="22"/>
      <c r="R232" s="24">
        <v>0</v>
      </c>
      <c r="S232" s="24">
        <f t="shared" si="27"/>
        <v>0</v>
      </c>
      <c r="T232" s="26">
        <f t="shared" si="28"/>
        <v>0</v>
      </c>
      <c r="U232" s="27">
        <f t="shared" si="29"/>
        <v>0</v>
      </c>
      <c r="V232" s="22"/>
      <c r="W232" s="38">
        <f t="shared" si="30"/>
        <v>0</v>
      </c>
    </row>
    <row r="233" spans="1:23">
      <c r="A233" s="28" t="s">
        <v>470</v>
      </c>
      <c r="B233" s="29" t="s">
        <v>471</v>
      </c>
      <c r="C233" s="30">
        <v>2198671795</v>
      </c>
      <c r="D233" s="21">
        <v>3384.42</v>
      </c>
      <c r="E233" s="22"/>
      <c r="F233" s="22"/>
      <c r="G233" s="31">
        <v>0.28000000000000003</v>
      </c>
      <c r="H233" s="45">
        <f t="shared" si="31"/>
        <v>0</v>
      </c>
      <c r="I233" s="22"/>
      <c r="J233" s="23">
        <v>8325477</v>
      </c>
      <c r="K233" s="24">
        <f t="shared" si="24"/>
        <v>2459.9420284716434</v>
      </c>
      <c r="L233" s="26">
        <f t="shared" si="25"/>
        <v>3.7865938058299418</v>
      </c>
      <c r="M233" s="22"/>
      <c r="N233" s="24">
        <v>1376584</v>
      </c>
      <c r="O233" s="26">
        <v>1.893</v>
      </c>
      <c r="P233" s="25">
        <f t="shared" si="26"/>
        <v>3.1604958119727007</v>
      </c>
      <c r="Q233" s="22"/>
      <c r="R233" s="24">
        <v>6100000</v>
      </c>
      <c r="S233" s="24">
        <f t="shared" si="27"/>
        <v>2209.1182536446422</v>
      </c>
      <c r="T233" s="26">
        <f t="shared" si="28"/>
        <v>2.7744022613434218</v>
      </c>
      <c r="U233" s="27">
        <f t="shared" si="29"/>
        <v>0.89803671309163424</v>
      </c>
      <c r="V233" s="22"/>
      <c r="W233" s="38">
        <f t="shared" si="30"/>
        <v>3.4005002552006629</v>
      </c>
    </row>
    <row r="234" spans="1:23">
      <c r="A234" s="28" t="s">
        <v>472</v>
      </c>
      <c r="B234" s="29" t="s">
        <v>473</v>
      </c>
      <c r="C234" s="30">
        <v>10254213641</v>
      </c>
      <c r="D234" s="21">
        <v>8624.83</v>
      </c>
      <c r="E234" s="22"/>
      <c r="F234" s="22"/>
      <c r="G234" s="31">
        <v>0.31930000000000003</v>
      </c>
      <c r="H234" s="45">
        <f t="shared" si="31"/>
        <v>1</v>
      </c>
      <c r="I234" s="22"/>
      <c r="J234" s="23">
        <v>22777619</v>
      </c>
      <c r="K234" s="24">
        <f t="shared" si="24"/>
        <v>2640.935415538625</v>
      </c>
      <c r="L234" s="26">
        <f t="shared" si="25"/>
        <v>2.2212935869530708</v>
      </c>
      <c r="M234" s="22"/>
      <c r="N234" s="24">
        <v>0</v>
      </c>
      <c r="O234" s="26">
        <v>0.97399999999999998</v>
      </c>
      <c r="P234" s="25">
        <f t="shared" si="26"/>
        <v>2.2212935869530708</v>
      </c>
      <c r="Q234" s="22"/>
      <c r="R234" s="24">
        <v>21500000</v>
      </c>
      <c r="S234" s="24">
        <f t="shared" si="27"/>
        <v>2492.8027566920159</v>
      </c>
      <c r="T234" s="26">
        <f t="shared" si="28"/>
        <v>2.0966990500407889</v>
      </c>
      <c r="U234" s="27">
        <f t="shared" si="29"/>
        <v>0.94390901876091615</v>
      </c>
      <c r="V234" s="22"/>
      <c r="W234" s="38">
        <f t="shared" si="30"/>
        <v>2.0966990500407889</v>
      </c>
    </row>
    <row r="235" spans="1:23">
      <c r="A235" s="28" t="s">
        <v>474</v>
      </c>
      <c r="B235" s="29" t="s">
        <v>475</v>
      </c>
      <c r="C235" s="30">
        <v>141117066</v>
      </c>
      <c r="D235" s="21">
        <v>72.89</v>
      </c>
      <c r="E235" s="22"/>
      <c r="F235" s="22"/>
      <c r="G235" s="31">
        <v>0.28000000000000003</v>
      </c>
      <c r="H235" s="45">
        <f t="shared" si="31"/>
        <v>0</v>
      </c>
      <c r="I235" s="22"/>
      <c r="J235" s="23">
        <v>285334</v>
      </c>
      <c r="K235" s="24">
        <f t="shared" si="24"/>
        <v>3914.5836191521471</v>
      </c>
      <c r="L235" s="26">
        <f t="shared" si="25"/>
        <v>2.0219666415116651</v>
      </c>
      <c r="M235" s="22"/>
      <c r="N235" s="24">
        <v>0</v>
      </c>
      <c r="O235" s="26">
        <v>1.0109999999999999</v>
      </c>
      <c r="P235" s="25">
        <f t="shared" si="26"/>
        <v>2.0219666415116651</v>
      </c>
      <c r="Q235" s="22"/>
      <c r="R235" s="24">
        <v>0</v>
      </c>
      <c r="S235" s="24">
        <f t="shared" si="27"/>
        <v>0</v>
      </c>
      <c r="T235" s="26">
        <f t="shared" si="28"/>
        <v>0</v>
      </c>
      <c r="U235" s="27">
        <f t="shared" si="29"/>
        <v>0</v>
      </c>
      <c r="V235" s="22"/>
      <c r="W235" s="38">
        <f t="shared" si="30"/>
        <v>0</v>
      </c>
    </row>
    <row r="236" spans="1:23">
      <c r="A236" s="28" t="s">
        <v>476</v>
      </c>
      <c r="B236" s="29" t="s">
        <v>477</v>
      </c>
      <c r="C236" s="30">
        <v>160384478</v>
      </c>
      <c r="D236" s="21">
        <v>52.06</v>
      </c>
      <c r="E236" s="22"/>
      <c r="F236" s="22"/>
      <c r="G236" s="31">
        <v>0.29430000000000001</v>
      </c>
      <c r="H236" s="45">
        <f t="shared" si="31"/>
        <v>1</v>
      </c>
      <c r="I236" s="22"/>
      <c r="J236" s="23">
        <v>512002</v>
      </c>
      <c r="K236" s="24">
        <f t="shared" si="24"/>
        <v>9834.8444102958128</v>
      </c>
      <c r="L236" s="26">
        <f t="shared" si="25"/>
        <v>3.1923413436554626</v>
      </c>
      <c r="M236" s="22"/>
      <c r="N236" s="24">
        <v>40407</v>
      </c>
      <c r="O236" s="26">
        <v>1.5189999999999999</v>
      </c>
      <c r="P236" s="25">
        <f t="shared" si="26"/>
        <v>2.9404029983500024</v>
      </c>
      <c r="Q236" s="22"/>
      <c r="R236" s="24">
        <v>276725</v>
      </c>
      <c r="S236" s="24">
        <f t="shared" si="27"/>
        <v>6091.6634652324237</v>
      </c>
      <c r="T236" s="26">
        <f t="shared" si="28"/>
        <v>1.7253851710013983</v>
      </c>
      <c r="U236" s="27">
        <f t="shared" si="29"/>
        <v>0.61939601798430477</v>
      </c>
      <c r="V236" s="22"/>
      <c r="W236" s="38">
        <f t="shared" si="30"/>
        <v>1.9773235163068583</v>
      </c>
    </row>
    <row r="237" spans="1:23">
      <c r="A237" s="28" t="s">
        <v>478</v>
      </c>
      <c r="B237" s="29" t="s">
        <v>479</v>
      </c>
      <c r="C237" s="30">
        <v>7627046587</v>
      </c>
      <c r="D237" s="21">
        <v>9559.07</v>
      </c>
      <c r="E237" s="22"/>
      <c r="F237" s="22"/>
      <c r="G237" s="31">
        <v>0.28000000000000003</v>
      </c>
      <c r="H237" s="45">
        <f t="shared" si="31"/>
        <v>0</v>
      </c>
      <c r="I237" s="22"/>
      <c r="J237" s="23">
        <v>21782354</v>
      </c>
      <c r="K237" s="24">
        <f t="shared" si="24"/>
        <v>2278.7105858624323</v>
      </c>
      <c r="L237" s="26">
        <f t="shared" si="25"/>
        <v>2.8559356169565246</v>
      </c>
      <c r="M237" s="22"/>
      <c r="N237" s="24">
        <v>1227927</v>
      </c>
      <c r="O237" s="26">
        <v>1.4279999999999999</v>
      </c>
      <c r="P237" s="25">
        <f t="shared" si="26"/>
        <v>2.6949392226126179</v>
      </c>
      <c r="Q237" s="22"/>
      <c r="R237" s="24">
        <v>18685000</v>
      </c>
      <c r="S237" s="24">
        <f t="shared" si="27"/>
        <v>2083.1448038355197</v>
      </c>
      <c r="T237" s="26">
        <f t="shared" si="28"/>
        <v>2.449834255876691</v>
      </c>
      <c r="U237" s="27">
        <f t="shared" si="29"/>
        <v>0.91417699850071299</v>
      </c>
      <c r="V237" s="22"/>
      <c r="W237" s="38">
        <f t="shared" si="30"/>
        <v>2.6108306502205978</v>
      </c>
    </row>
    <row r="238" spans="1:23" ht="31.2">
      <c r="A238" s="28" t="s">
        <v>480</v>
      </c>
      <c r="B238" s="29" t="s">
        <v>481</v>
      </c>
      <c r="C238" s="30">
        <v>7106068787</v>
      </c>
      <c r="D238" s="21">
        <v>5723.68</v>
      </c>
      <c r="E238" s="22"/>
      <c r="F238" s="22"/>
      <c r="G238" s="31">
        <v>0.2883</v>
      </c>
      <c r="H238" s="45">
        <f t="shared" si="31"/>
        <v>1</v>
      </c>
      <c r="I238" s="22"/>
      <c r="J238" s="23">
        <v>12629168</v>
      </c>
      <c r="K238" s="24">
        <f t="shared" si="24"/>
        <v>2206.4769518910907</v>
      </c>
      <c r="L238" s="26">
        <f t="shared" si="25"/>
        <v>1.7772369475375867</v>
      </c>
      <c r="M238" s="22"/>
      <c r="N238" s="24">
        <v>0</v>
      </c>
      <c r="O238" s="26">
        <v>0.86299999999999999</v>
      </c>
      <c r="P238" s="25">
        <f t="shared" si="26"/>
        <v>1.7772369475375867</v>
      </c>
      <c r="Q238" s="22"/>
      <c r="R238" s="24">
        <v>12310000</v>
      </c>
      <c r="S238" s="24">
        <f t="shared" si="27"/>
        <v>2150.7142258127637</v>
      </c>
      <c r="T238" s="26">
        <f t="shared" si="28"/>
        <v>1.7323220994595756</v>
      </c>
      <c r="U238" s="27">
        <f t="shared" si="29"/>
        <v>0.97472770969552391</v>
      </c>
      <c r="V238" s="22"/>
      <c r="W238" s="38">
        <f t="shared" si="30"/>
        <v>1.7323220994595756</v>
      </c>
    </row>
    <row r="239" spans="1:23">
      <c r="A239" s="28" t="s">
        <v>482</v>
      </c>
      <c r="B239" s="29" t="s">
        <v>483</v>
      </c>
      <c r="C239" s="30">
        <v>190125447</v>
      </c>
      <c r="D239" s="21">
        <v>451.41</v>
      </c>
      <c r="E239" s="22"/>
      <c r="F239" s="22"/>
      <c r="G239" s="31">
        <v>0.28000000000000003</v>
      </c>
      <c r="H239" s="45">
        <f t="shared" si="31"/>
        <v>0</v>
      </c>
      <c r="I239" s="22"/>
      <c r="J239" s="23">
        <v>1491711</v>
      </c>
      <c r="K239" s="24">
        <f t="shared" si="24"/>
        <v>3304.5590483152787</v>
      </c>
      <c r="L239" s="26">
        <f t="shared" si="25"/>
        <v>7.8459302715012162</v>
      </c>
      <c r="M239" s="22"/>
      <c r="N239" s="24">
        <v>504969</v>
      </c>
      <c r="O239" s="26">
        <v>3.923</v>
      </c>
      <c r="P239" s="25">
        <f t="shared" si="26"/>
        <v>5.1899522950234012</v>
      </c>
      <c r="Q239" s="22"/>
      <c r="R239" s="24">
        <v>624391</v>
      </c>
      <c r="S239" s="24">
        <f t="shared" si="27"/>
        <v>2501.8497596420107</v>
      </c>
      <c r="T239" s="26">
        <f t="shared" si="28"/>
        <v>3.2841001026022574</v>
      </c>
      <c r="U239" s="27">
        <f t="shared" si="29"/>
        <v>0.75709034792932406</v>
      </c>
      <c r="V239" s="22"/>
      <c r="W239" s="38">
        <f t="shared" si="30"/>
        <v>5.940078079080072</v>
      </c>
    </row>
    <row r="240" spans="1:23">
      <c r="A240" s="28" t="s">
        <v>484</v>
      </c>
      <c r="B240" s="29" t="s">
        <v>485</v>
      </c>
      <c r="C240" s="30">
        <v>195494575</v>
      </c>
      <c r="D240" s="21">
        <v>500.12</v>
      </c>
      <c r="E240" s="22"/>
      <c r="F240" s="22"/>
      <c r="G240" s="31">
        <v>0.28000000000000003</v>
      </c>
      <c r="H240" s="45">
        <f t="shared" si="31"/>
        <v>0</v>
      </c>
      <c r="I240" s="22"/>
      <c r="J240" s="23">
        <v>1558901</v>
      </c>
      <c r="K240" s="24">
        <f t="shared" si="24"/>
        <v>3117.0539070623049</v>
      </c>
      <c r="L240" s="26">
        <f t="shared" si="25"/>
        <v>7.9741394358385644</v>
      </c>
      <c r="M240" s="22"/>
      <c r="N240" s="24">
        <v>531755</v>
      </c>
      <c r="O240" s="26">
        <v>3.9870000000000001</v>
      </c>
      <c r="P240" s="25">
        <f t="shared" si="26"/>
        <v>5.2540895316404557</v>
      </c>
      <c r="Q240" s="22"/>
      <c r="R240" s="24">
        <v>669000</v>
      </c>
      <c r="S240" s="24">
        <f t="shared" si="27"/>
        <v>2400.9337758937854</v>
      </c>
      <c r="T240" s="26">
        <f t="shared" si="28"/>
        <v>3.4220898457156679</v>
      </c>
      <c r="U240" s="27">
        <f t="shared" si="29"/>
        <v>0.77025738003888633</v>
      </c>
      <c r="V240" s="22"/>
      <c r="W240" s="38">
        <f t="shared" si="30"/>
        <v>6.1421397499137766</v>
      </c>
    </row>
    <row r="241" spans="1:23">
      <c r="A241" s="28" t="s">
        <v>486</v>
      </c>
      <c r="B241" s="29" t="s">
        <v>487</v>
      </c>
      <c r="C241" s="30">
        <v>7605358432</v>
      </c>
      <c r="D241" s="21">
        <v>9818.5700000000015</v>
      </c>
      <c r="E241" s="22"/>
      <c r="F241" s="22"/>
      <c r="G241" s="31">
        <v>0.28000000000000003</v>
      </c>
      <c r="H241" s="45">
        <f t="shared" si="31"/>
        <v>0</v>
      </c>
      <c r="I241" s="22"/>
      <c r="J241" s="23">
        <v>23374216</v>
      </c>
      <c r="K241" s="24">
        <f t="shared" si="24"/>
        <v>2380.6130627983503</v>
      </c>
      <c r="L241" s="26">
        <f t="shared" si="25"/>
        <v>3.0733878237285421</v>
      </c>
      <c r="M241" s="22"/>
      <c r="N241" s="24">
        <v>2053038</v>
      </c>
      <c r="O241" s="26">
        <v>1.5369999999999999</v>
      </c>
      <c r="P241" s="25">
        <f t="shared" si="26"/>
        <v>2.8034415722327917</v>
      </c>
      <c r="Q241" s="22"/>
      <c r="R241" s="24">
        <v>16882000</v>
      </c>
      <c r="S241" s="24">
        <f t="shared" si="27"/>
        <v>1928.4924383082259</v>
      </c>
      <c r="T241" s="26">
        <f t="shared" si="28"/>
        <v>2.219750739027365</v>
      </c>
      <c r="U241" s="27">
        <f t="shared" si="29"/>
        <v>0.81008227185031578</v>
      </c>
      <c r="V241" s="22"/>
      <c r="W241" s="38">
        <f t="shared" si="30"/>
        <v>2.4896969905231154</v>
      </c>
    </row>
    <row r="242" spans="1:23">
      <c r="A242" s="28" t="s">
        <v>488</v>
      </c>
      <c r="B242" s="29" t="s">
        <v>489</v>
      </c>
      <c r="C242" s="30">
        <v>4766722281.0550003</v>
      </c>
      <c r="D242" s="21">
        <v>1647.1499999999999</v>
      </c>
      <c r="E242" s="22"/>
      <c r="F242" s="22"/>
      <c r="G242" s="31">
        <v>0.28000000000000003</v>
      </c>
      <c r="H242" s="45">
        <f t="shared" si="31"/>
        <v>0</v>
      </c>
      <c r="I242" s="22"/>
      <c r="J242" s="23">
        <v>4059393</v>
      </c>
      <c r="K242" s="24">
        <f t="shared" si="24"/>
        <v>2464.4950368818872</v>
      </c>
      <c r="L242" s="26">
        <f t="shared" si="25"/>
        <v>0.85161097304404942</v>
      </c>
      <c r="M242" s="22"/>
      <c r="N242" s="24">
        <v>0</v>
      </c>
      <c r="O242" s="26">
        <v>0.42599999999999999</v>
      </c>
      <c r="P242" s="25">
        <f t="shared" si="26"/>
        <v>0.85161097304404942</v>
      </c>
      <c r="Q242" s="22"/>
      <c r="R242" s="24">
        <v>3950000</v>
      </c>
      <c r="S242" s="24">
        <f t="shared" si="27"/>
        <v>2398.0815347721823</v>
      </c>
      <c r="T242" s="26">
        <f t="shared" si="28"/>
        <v>0.82866166038222844</v>
      </c>
      <c r="U242" s="27">
        <f t="shared" si="29"/>
        <v>0.97305188238734219</v>
      </c>
      <c r="V242" s="22"/>
      <c r="W242" s="38">
        <f t="shared" si="30"/>
        <v>0.82866166038222844</v>
      </c>
    </row>
    <row r="243" spans="1:23">
      <c r="A243" s="28" t="s">
        <v>490</v>
      </c>
      <c r="B243" s="29" t="s">
        <v>491</v>
      </c>
      <c r="C243" s="30">
        <v>281131877</v>
      </c>
      <c r="D243" s="21">
        <v>351.17</v>
      </c>
      <c r="E243" s="22"/>
      <c r="F243" s="22"/>
      <c r="G243" s="31">
        <v>0.28000000000000003</v>
      </c>
      <c r="H243" s="45">
        <f t="shared" si="31"/>
        <v>0</v>
      </c>
      <c r="I243" s="22"/>
      <c r="J243" s="23">
        <v>916372</v>
      </c>
      <c r="K243" s="24">
        <f t="shared" si="24"/>
        <v>2609.4825867813311</v>
      </c>
      <c r="L243" s="26">
        <f t="shared" si="25"/>
        <v>3.259580556209924</v>
      </c>
      <c r="M243" s="22"/>
      <c r="N243" s="24">
        <v>102038</v>
      </c>
      <c r="O243" s="26">
        <v>1.63</v>
      </c>
      <c r="P243" s="25">
        <f t="shared" si="26"/>
        <v>2.8966263402424479</v>
      </c>
      <c r="Q243" s="22"/>
      <c r="R243" s="24">
        <v>514000</v>
      </c>
      <c r="S243" s="24">
        <f t="shared" si="27"/>
        <v>1754.2443830623345</v>
      </c>
      <c r="T243" s="26">
        <f t="shared" si="28"/>
        <v>1.8283234383982716</v>
      </c>
      <c r="U243" s="27">
        <f t="shared" si="29"/>
        <v>0.67225755479215865</v>
      </c>
      <c r="V243" s="22"/>
      <c r="W243" s="38">
        <f t="shared" si="30"/>
        <v>2.1912776543657477</v>
      </c>
    </row>
    <row r="244" spans="1:23">
      <c r="A244" s="28" t="s">
        <v>492</v>
      </c>
      <c r="B244" s="29" t="s">
        <v>493</v>
      </c>
      <c r="C244" s="30">
        <v>17695680798</v>
      </c>
      <c r="D244" s="21">
        <v>27863.48</v>
      </c>
      <c r="E244" s="22"/>
      <c r="F244" s="22"/>
      <c r="G244" s="31">
        <v>0.28179999999999999</v>
      </c>
      <c r="H244" s="45">
        <f t="shared" si="31"/>
        <v>1</v>
      </c>
      <c r="I244" s="22"/>
      <c r="J244" s="23">
        <v>73814989</v>
      </c>
      <c r="K244" s="24">
        <f t="shared" si="24"/>
        <v>2649.1661845541189</v>
      </c>
      <c r="L244" s="26">
        <f t="shared" si="25"/>
        <v>4.1713562672504079</v>
      </c>
      <c r="M244" s="22"/>
      <c r="N244" s="24">
        <v>14247469</v>
      </c>
      <c r="O244" s="26">
        <v>2.0720000000000001</v>
      </c>
      <c r="P244" s="25">
        <f t="shared" si="26"/>
        <v>3.3662180438252727</v>
      </c>
      <c r="Q244" s="22"/>
      <c r="R244" s="24">
        <v>59567520</v>
      </c>
      <c r="S244" s="24">
        <f t="shared" si="27"/>
        <v>2649.1661845541189</v>
      </c>
      <c r="T244" s="26">
        <f t="shared" si="28"/>
        <v>3.3662180438252727</v>
      </c>
      <c r="U244" s="27">
        <f t="shared" si="29"/>
        <v>1</v>
      </c>
      <c r="V244" s="22"/>
      <c r="W244" s="38">
        <f t="shared" si="30"/>
        <v>4.1713562672504079</v>
      </c>
    </row>
    <row r="245" spans="1:23">
      <c r="A245" s="28" t="s">
        <v>494</v>
      </c>
      <c r="B245" s="29" t="s">
        <v>495</v>
      </c>
      <c r="C245" s="30">
        <v>77257728</v>
      </c>
      <c r="D245" s="21">
        <v>74.03</v>
      </c>
      <c r="E245" s="22"/>
      <c r="F245" s="22"/>
      <c r="G245" s="31">
        <v>0.37770000000000004</v>
      </c>
      <c r="H245" s="45">
        <f t="shared" si="31"/>
        <v>1</v>
      </c>
      <c r="I245" s="22"/>
      <c r="J245" s="23">
        <v>625715</v>
      </c>
      <c r="K245" s="24">
        <f t="shared" si="24"/>
        <v>8452.1815480210716</v>
      </c>
      <c r="L245" s="26">
        <f t="shared" si="25"/>
        <v>8.0990603296022385</v>
      </c>
      <c r="M245" s="22"/>
      <c r="N245" s="24">
        <v>134043</v>
      </c>
      <c r="O245" s="26">
        <v>3.0019999999999998</v>
      </c>
      <c r="P245" s="25">
        <f t="shared" si="26"/>
        <v>6.3640494320516385</v>
      </c>
      <c r="Q245" s="22"/>
      <c r="R245" s="24">
        <v>285000</v>
      </c>
      <c r="S245" s="24">
        <f t="shared" si="27"/>
        <v>5660.4484668377681</v>
      </c>
      <c r="T245" s="26">
        <f t="shared" si="28"/>
        <v>3.6889513499542725</v>
      </c>
      <c r="U245" s="27">
        <f t="shared" si="29"/>
        <v>0.66970266015678059</v>
      </c>
      <c r="V245" s="22"/>
      <c r="W245" s="38">
        <f t="shared" si="30"/>
        <v>5.4239622475048712</v>
      </c>
    </row>
    <row r="246" spans="1:23">
      <c r="A246" s="28" t="s">
        <v>496</v>
      </c>
      <c r="B246" s="29" t="s">
        <v>497</v>
      </c>
      <c r="C246" s="30">
        <v>171008894</v>
      </c>
      <c r="D246" s="21">
        <v>169.88</v>
      </c>
      <c r="E246" s="22"/>
      <c r="F246" s="22"/>
      <c r="G246" s="31">
        <v>0.28000000000000003</v>
      </c>
      <c r="H246" s="45">
        <f t="shared" si="31"/>
        <v>0</v>
      </c>
      <c r="I246" s="22"/>
      <c r="J246" s="23">
        <v>745678</v>
      </c>
      <c r="K246" s="24">
        <f t="shared" si="24"/>
        <v>4389.4396044266541</v>
      </c>
      <c r="L246" s="26">
        <f t="shared" si="25"/>
        <v>4.3604632633902654</v>
      </c>
      <c r="M246" s="22"/>
      <c r="N246" s="24">
        <v>156148</v>
      </c>
      <c r="O246" s="26">
        <v>2.1800000000000002</v>
      </c>
      <c r="P246" s="25">
        <f t="shared" si="26"/>
        <v>3.447364556372138</v>
      </c>
      <c r="Q246" s="22"/>
      <c r="R246" s="24">
        <v>330000</v>
      </c>
      <c r="S246" s="24">
        <f t="shared" si="27"/>
        <v>2861.7141511655286</v>
      </c>
      <c r="T246" s="26">
        <f t="shared" si="28"/>
        <v>1.92972419317559</v>
      </c>
      <c r="U246" s="27">
        <f t="shared" si="29"/>
        <v>0.6519543288121683</v>
      </c>
      <c r="V246" s="22"/>
      <c r="W246" s="38">
        <f t="shared" si="30"/>
        <v>2.8428229001937173</v>
      </c>
    </row>
    <row r="247" spans="1:23" ht="31.2">
      <c r="A247" s="28" t="s">
        <v>498</v>
      </c>
      <c r="B247" s="29" t="s">
        <v>499</v>
      </c>
      <c r="C247" s="30">
        <v>6230569176.8850002</v>
      </c>
      <c r="D247" s="21">
        <v>4940.75</v>
      </c>
      <c r="E247" s="22"/>
      <c r="F247" s="22"/>
      <c r="G247" s="31">
        <v>0.28000000000000003</v>
      </c>
      <c r="H247" s="45">
        <f t="shared" si="31"/>
        <v>0</v>
      </c>
      <c r="I247" s="22"/>
      <c r="J247" s="23">
        <v>11680778</v>
      </c>
      <c r="K247" s="24">
        <f t="shared" si="24"/>
        <v>2364.171026665992</v>
      </c>
      <c r="L247" s="26">
        <f t="shared" si="25"/>
        <v>1.8747529589005951</v>
      </c>
      <c r="M247" s="22"/>
      <c r="N247" s="24">
        <v>0</v>
      </c>
      <c r="O247" s="26">
        <v>0.93700000000000006</v>
      </c>
      <c r="P247" s="25">
        <f t="shared" si="26"/>
        <v>1.8747529589005951</v>
      </c>
      <c r="Q247" s="22"/>
      <c r="R247" s="24">
        <v>10374063</v>
      </c>
      <c r="S247" s="24">
        <f t="shared" si="27"/>
        <v>2099.693973587006</v>
      </c>
      <c r="T247" s="26">
        <f t="shared" si="28"/>
        <v>1.6650265337695129</v>
      </c>
      <c r="U247" s="27">
        <f t="shared" si="29"/>
        <v>0.88813116729039798</v>
      </c>
      <c r="V247" s="22"/>
      <c r="W247" s="38">
        <f t="shared" si="30"/>
        <v>1.6650265337695129</v>
      </c>
    </row>
    <row r="248" spans="1:23">
      <c r="A248" s="28" t="s">
        <v>500</v>
      </c>
      <c r="B248" s="29" t="s">
        <v>501</v>
      </c>
      <c r="C248" s="30">
        <v>25240991</v>
      </c>
      <c r="D248" s="21">
        <v>12.98</v>
      </c>
      <c r="E248" s="22"/>
      <c r="F248" s="22"/>
      <c r="G248" s="31">
        <v>0.28000000000000003</v>
      </c>
      <c r="H248" s="45">
        <f t="shared" si="31"/>
        <v>0</v>
      </c>
      <c r="I248" s="22"/>
      <c r="J248" s="23">
        <v>107068</v>
      </c>
      <c r="K248" s="24">
        <f t="shared" si="24"/>
        <v>8248.6902927580886</v>
      </c>
      <c r="L248" s="26">
        <f t="shared" si="25"/>
        <v>4.2418302831295334</v>
      </c>
      <c r="M248" s="22"/>
      <c r="N248" s="24">
        <v>21555</v>
      </c>
      <c r="O248" s="26">
        <v>2.121</v>
      </c>
      <c r="P248" s="25">
        <f t="shared" si="26"/>
        <v>3.3878622277548449</v>
      </c>
      <c r="Q248" s="22"/>
      <c r="R248" s="24">
        <v>0</v>
      </c>
      <c r="S248" s="24">
        <f t="shared" si="27"/>
        <v>1660.6317411402156</v>
      </c>
      <c r="T248" s="26">
        <f t="shared" si="28"/>
        <v>0</v>
      </c>
      <c r="U248" s="27">
        <f t="shared" si="29"/>
        <v>0.20132065603168081</v>
      </c>
      <c r="V248" s="22"/>
      <c r="W248" s="38">
        <f t="shared" si="30"/>
        <v>0.85396805537468801</v>
      </c>
    </row>
    <row r="249" spans="1:23">
      <c r="A249" s="28" t="s">
        <v>502</v>
      </c>
      <c r="B249" s="29" t="s">
        <v>503</v>
      </c>
      <c r="C249" s="30">
        <v>28420597</v>
      </c>
      <c r="D249" s="21">
        <v>28.29</v>
      </c>
      <c r="E249" s="22"/>
      <c r="F249" s="22"/>
      <c r="G249" s="31">
        <v>0.37609999999999999</v>
      </c>
      <c r="H249" s="45">
        <f t="shared" si="31"/>
        <v>1</v>
      </c>
      <c r="I249" s="22"/>
      <c r="J249" s="23">
        <v>233465</v>
      </c>
      <c r="K249" s="24">
        <f t="shared" si="24"/>
        <v>8252.5627430187342</v>
      </c>
      <c r="L249" s="26">
        <f t="shared" si="25"/>
        <v>8.2146409521235615</v>
      </c>
      <c r="M249" s="22"/>
      <c r="N249" s="24">
        <v>50898</v>
      </c>
      <c r="O249" s="26">
        <v>3.0579999999999998</v>
      </c>
      <c r="P249" s="25">
        <f t="shared" si="26"/>
        <v>6.4237566860400577</v>
      </c>
      <c r="Q249" s="22"/>
      <c r="R249" s="24">
        <v>0</v>
      </c>
      <c r="S249" s="24">
        <f t="shared" si="27"/>
        <v>1799.1516436903501</v>
      </c>
      <c r="T249" s="26">
        <f t="shared" si="28"/>
        <v>0</v>
      </c>
      <c r="U249" s="27">
        <f t="shared" si="29"/>
        <v>0.21801126507185231</v>
      </c>
      <c r="V249" s="22"/>
      <c r="W249" s="38">
        <f t="shared" si="30"/>
        <v>1.7908842660835029</v>
      </c>
    </row>
    <row r="250" spans="1:23">
      <c r="A250" s="28" t="s">
        <v>504</v>
      </c>
      <c r="B250" s="29" t="s">
        <v>505</v>
      </c>
      <c r="C250" s="30">
        <v>28469819</v>
      </c>
      <c r="D250" s="21">
        <v>20.88</v>
      </c>
      <c r="E250" s="22"/>
      <c r="F250" s="22"/>
      <c r="G250" s="31">
        <v>0.28000000000000003</v>
      </c>
      <c r="H250" s="45">
        <f t="shared" si="31"/>
        <v>0</v>
      </c>
      <c r="I250" s="22"/>
      <c r="J250" s="23">
        <v>123355</v>
      </c>
      <c r="K250" s="24">
        <f t="shared" si="24"/>
        <v>5907.8065134099616</v>
      </c>
      <c r="L250" s="26">
        <f t="shared" si="25"/>
        <v>4.3328340092362376</v>
      </c>
      <c r="M250" s="22"/>
      <c r="N250" s="24">
        <v>25600</v>
      </c>
      <c r="O250" s="26">
        <v>2.1659999999999999</v>
      </c>
      <c r="P250" s="25">
        <f t="shared" si="26"/>
        <v>3.4336361604546908</v>
      </c>
      <c r="Q250" s="22"/>
      <c r="R250" s="24">
        <v>0</v>
      </c>
      <c r="S250" s="24">
        <f t="shared" si="27"/>
        <v>1226.0536398467434</v>
      </c>
      <c r="T250" s="26">
        <f t="shared" si="28"/>
        <v>0</v>
      </c>
      <c r="U250" s="27">
        <f t="shared" si="29"/>
        <v>0.20753110939970004</v>
      </c>
      <c r="V250" s="22"/>
      <c r="W250" s="38">
        <f t="shared" si="30"/>
        <v>0.89919784878154652</v>
      </c>
    </row>
    <row r="251" spans="1:23">
      <c r="A251" s="28" t="s">
        <v>506</v>
      </c>
      <c r="B251" s="29" t="s">
        <v>507</v>
      </c>
      <c r="C251" s="30">
        <v>2993453115</v>
      </c>
      <c r="D251" s="21">
        <v>5101.53</v>
      </c>
      <c r="E251" s="22"/>
      <c r="F251" s="22"/>
      <c r="G251" s="31">
        <v>0.2893</v>
      </c>
      <c r="H251" s="45">
        <f t="shared" si="31"/>
        <v>1</v>
      </c>
      <c r="I251" s="22"/>
      <c r="J251" s="23">
        <v>10333734</v>
      </c>
      <c r="K251" s="24">
        <f t="shared" si="24"/>
        <v>2025.6146685406143</v>
      </c>
      <c r="L251" s="26">
        <f t="shared" si="25"/>
        <v>3.4521115257220258</v>
      </c>
      <c r="M251" s="22"/>
      <c r="N251" s="24">
        <v>1209043</v>
      </c>
      <c r="O251" s="26">
        <v>1.671</v>
      </c>
      <c r="P251" s="25">
        <f t="shared" si="26"/>
        <v>3.048215772706365</v>
      </c>
      <c r="Q251" s="22"/>
      <c r="R251" s="24">
        <v>6280495</v>
      </c>
      <c r="S251" s="24">
        <f t="shared" si="27"/>
        <v>1468.0964338149536</v>
      </c>
      <c r="T251" s="26">
        <f t="shared" si="28"/>
        <v>2.0980769561844297</v>
      </c>
      <c r="U251" s="27">
        <f t="shared" si="29"/>
        <v>0.72476589778680189</v>
      </c>
      <c r="V251" s="22"/>
      <c r="W251" s="38">
        <f t="shared" si="30"/>
        <v>2.5019727092000905</v>
      </c>
    </row>
    <row r="252" spans="1:23">
      <c r="A252" s="28" t="s">
        <v>508</v>
      </c>
      <c r="B252" s="29" t="s">
        <v>509</v>
      </c>
      <c r="C252" s="30">
        <v>32954253</v>
      </c>
      <c r="D252" s="21">
        <v>50</v>
      </c>
      <c r="E252" s="22"/>
      <c r="F252" s="22"/>
      <c r="G252" s="31">
        <v>0.36420000000000002</v>
      </c>
      <c r="H252" s="45">
        <f t="shared" si="31"/>
        <v>1</v>
      </c>
      <c r="I252" s="22"/>
      <c r="J252" s="23">
        <v>248968</v>
      </c>
      <c r="K252" s="24">
        <f t="shared" si="24"/>
        <v>4979.3599999999997</v>
      </c>
      <c r="L252" s="26">
        <f t="shared" si="25"/>
        <v>7.5549580808279888</v>
      </c>
      <c r="M252" s="22"/>
      <c r="N252" s="24">
        <v>53949</v>
      </c>
      <c r="O252" s="26">
        <v>2.9039999999999999</v>
      </c>
      <c r="P252" s="25">
        <f t="shared" si="26"/>
        <v>5.9178704490737513</v>
      </c>
      <c r="Q252" s="22"/>
      <c r="R252" s="24">
        <v>110000</v>
      </c>
      <c r="S252" s="24">
        <f t="shared" si="27"/>
        <v>3278.98</v>
      </c>
      <c r="T252" s="26">
        <f t="shared" si="28"/>
        <v>3.3379606571570597</v>
      </c>
      <c r="U252" s="27">
        <f t="shared" si="29"/>
        <v>0.65851434722534619</v>
      </c>
      <c r="V252" s="22"/>
      <c r="W252" s="38">
        <f t="shared" si="30"/>
        <v>4.9750482889112977</v>
      </c>
    </row>
    <row r="253" spans="1:23" ht="31.2">
      <c r="A253" s="28" t="s">
        <v>510</v>
      </c>
      <c r="B253" s="29" t="s">
        <v>511</v>
      </c>
      <c r="C253" s="30">
        <v>778114723</v>
      </c>
      <c r="D253" s="21">
        <v>1250.81</v>
      </c>
      <c r="E253" s="22"/>
      <c r="F253" s="22"/>
      <c r="G253" s="31">
        <v>0.28000000000000003</v>
      </c>
      <c r="H253" s="45">
        <f t="shared" si="31"/>
        <v>0</v>
      </c>
      <c r="I253" s="22"/>
      <c r="J253" s="23">
        <v>3032684</v>
      </c>
      <c r="K253" s="24">
        <f t="shared" si="24"/>
        <v>2424.576074703592</v>
      </c>
      <c r="L253" s="26">
        <f t="shared" si="25"/>
        <v>3.8974766963765575</v>
      </c>
      <c r="M253" s="22"/>
      <c r="N253" s="24">
        <v>530603</v>
      </c>
      <c r="O253" s="26">
        <v>1.9490000000000001</v>
      </c>
      <c r="P253" s="25">
        <f t="shared" si="26"/>
        <v>3.2155682523950908</v>
      </c>
      <c r="Q253" s="22"/>
      <c r="R253" s="24">
        <v>0</v>
      </c>
      <c r="S253" s="24">
        <f t="shared" si="27"/>
        <v>424.20751353123177</v>
      </c>
      <c r="T253" s="26">
        <f t="shared" si="28"/>
        <v>0</v>
      </c>
      <c r="U253" s="27">
        <f t="shared" si="29"/>
        <v>0.17496151923510658</v>
      </c>
      <c r="V253" s="22"/>
      <c r="W253" s="38">
        <f t="shared" si="30"/>
        <v>0.68190844398146677</v>
      </c>
    </row>
    <row r="254" spans="1:23">
      <c r="A254" s="28" t="s">
        <v>512</v>
      </c>
      <c r="B254" s="29" t="s">
        <v>513</v>
      </c>
      <c r="C254" s="30">
        <v>1409075454</v>
      </c>
      <c r="D254" s="21">
        <v>2117.2399999999998</v>
      </c>
      <c r="E254" s="22"/>
      <c r="F254" s="22"/>
      <c r="G254" s="31">
        <v>0.28000000000000003</v>
      </c>
      <c r="H254" s="45">
        <f t="shared" si="31"/>
        <v>0</v>
      </c>
      <c r="I254" s="22"/>
      <c r="J254" s="23">
        <v>5041742</v>
      </c>
      <c r="K254" s="24">
        <f t="shared" si="24"/>
        <v>2381.2803461109747</v>
      </c>
      <c r="L254" s="26">
        <f t="shared" si="25"/>
        <v>3.5780496961236543</v>
      </c>
      <c r="M254" s="22"/>
      <c r="N254" s="24">
        <v>735548</v>
      </c>
      <c r="O254" s="26">
        <v>1.7889999999999999</v>
      </c>
      <c r="P254" s="25">
        <f t="shared" si="26"/>
        <v>3.0560421642260756</v>
      </c>
      <c r="Q254" s="22"/>
      <c r="R254" s="24">
        <v>4064000</v>
      </c>
      <c r="S254" s="24">
        <f t="shared" si="27"/>
        <v>2266.8889686573089</v>
      </c>
      <c r="T254" s="26">
        <f t="shared" si="28"/>
        <v>2.8841606661044001</v>
      </c>
      <c r="U254" s="27">
        <f t="shared" si="29"/>
        <v>0.95196223844853622</v>
      </c>
      <c r="V254" s="22"/>
      <c r="W254" s="38">
        <f t="shared" si="30"/>
        <v>3.4061681980019789</v>
      </c>
    </row>
    <row r="255" spans="1:23">
      <c r="A255" s="28" t="s">
        <v>514</v>
      </c>
      <c r="B255" s="29" t="s">
        <v>515</v>
      </c>
      <c r="C255" s="30">
        <v>46378730</v>
      </c>
      <c r="D255" s="21">
        <v>149.66</v>
      </c>
      <c r="E255" s="22"/>
      <c r="F255" s="22"/>
      <c r="G255" s="31">
        <v>0.28000000000000003</v>
      </c>
      <c r="H255" s="45">
        <f t="shared" si="31"/>
        <v>0</v>
      </c>
      <c r="I255" s="22"/>
      <c r="J255" s="23">
        <v>403499</v>
      </c>
      <c r="K255" s="24">
        <f t="shared" si="24"/>
        <v>2696.1045035413604</v>
      </c>
      <c r="L255" s="26">
        <f t="shared" si="25"/>
        <v>8.7000873029511592</v>
      </c>
      <c r="M255" s="22"/>
      <c r="N255" s="24">
        <v>142987</v>
      </c>
      <c r="O255" s="26">
        <v>4.3499999999999996</v>
      </c>
      <c r="P255" s="25">
        <f t="shared" si="26"/>
        <v>5.6170576468997746</v>
      </c>
      <c r="Q255" s="22"/>
      <c r="R255" s="24">
        <v>48500</v>
      </c>
      <c r="S255" s="24">
        <f t="shared" si="27"/>
        <v>1279.4801550180409</v>
      </c>
      <c r="T255" s="26">
        <f t="shared" si="28"/>
        <v>1.0457379923943584</v>
      </c>
      <c r="U255" s="27">
        <f t="shared" si="29"/>
        <v>0.47456623188657221</v>
      </c>
      <c r="V255" s="22"/>
      <c r="W255" s="38">
        <f t="shared" si="30"/>
        <v>4.1287676484457423</v>
      </c>
    </row>
    <row r="256" spans="1:23">
      <c r="A256" s="28" t="s">
        <v>516</v>
      </c>
      <c r="B256" s="29" t="s">
        <v>517</v>
      </c>
      <c r="C256" s="30">
        <v>6416556440</v>
      </c>
      <c r="D256" s="21">
        <v>7841.28</v>
      </c>
      <c r="E256" s="22"/>
      <c r="F256" s="22"/>
      <c r="G256" s="31">
        <v>0.28860000000000002</v>
      </c>
      <c r="H256" s="45">
        <f t="shared" si="31"/>
        <v>1</v>
      </c>
      <c r="I256" s="22"/>
      <c r="J256" s="23">
        <v>18301416</v>
      </c>
      <c r="K256" s="24">
        <f t="shared" si="24"/>
        <v>2333.9832272282079</v>
      </c>
      <c r="L256" s="26">
        <f t="shared" si="25"/>
        <v>2.8522177231873611</v>
      </c>
      <c r="M256" s="22"/>
      <c r="N256" s="24">
        <v>750527</v>
      </c>
      <c r="O256" s="26">
        <v>1.3839999999999999</v>
      </c>
      <c r="P256" s="25">
        <f t="shared" si="26"/>
        <v>2.7352504671493234</v>
      </c>
      <c r="Q256" s="22"/>
      <c r="R256" s="24">
        <v>17000000</v>
      </c>
      <c r="S256" s="24">
        <f t="shared" si="27"/>
        <v>2263.728243348025</v>
      </c>
      <c r="T256" s="26">
        <f t="shared" si="28"/>
        <v>2.6493961611596144</v>
      </c>
      <c r="U256" s="27">
        <f t="shared" si="29"/>
        <v>0.96989910507471111</v>
      </c>
      <c r="V256" s="22"/>
      <c r="W256" s="38">
        <f t="shared" si="30"/>
        <v>2.7663634171976517</v>
      </c>
    </row>
    <row r="257" spans="1:23">
      <c r="A257" s="28" t="s">
        <v>518</v>
      </c>
      <c r="B257" s="29" t="s">
        <v>519</v>
      </c>
      <c r="C257" s="30">
        <v>1295742489</v>
      </c>
      <c r="D257" s="21">
        <v>5673.53</v>
      </c>
      <c r="E257" s="22"/>
      <c r="F257" s="22"/>
      <c r="G257" s="31">
        <v>0.28000000000000003</v>
      </c>
      <c r="H257" s="45">
        <f t="shared" si="31"/>
        <v>0</v>
      </c>
      <c r="I257" s="22"/>
      <c r="J257" s="23">
        <v>17995931</v>
      </c>
      <c r="K257" s="24">
        <f t="shared" si="24"/>
        <v>3171.9107857013182</v>
      </c>
      <c r="L257" s="26">
        <f t="shared" si="25"/>
        <v>13.888508830090544</v>
      </c>
      <c r="M257" s="22"/>
      <c r="N257" s="24">
        <v>7356200</v>
      </c>
      <c r="O257" s="26">
        <v>6.944</v>
      </c>
      <c r="P257" s="25">
        <f t="shared" si="26"/>
        <v>8.2113005402881409</v>
      </c>
      <c r="Q257" s="22"/>
      <c r="R257" s="24">
        <v>1422595</v>
      </c>
      <c r="S257" s="24">
        <f t="shared" si="27"/>
        <v>1547.325033973558</v>
      </c>
      <c r="T257" s="26">
        <f t="shared" si="28"/>
        <v>1.0978994762284129</v>
      </c>
      <c r="U257" s="27">
        <f t="shared" si="29"/>
        <v>0.48782110800491513</v>
      </c>
      <c r="V257" s="22"/>
      <c r="W257" s="38">
        <f t="shared" si="30"/>
        <v>6.7751077660308168</v>
      </c>
    </row>
    <row r="258" spans="1:23">
      <c r="A258" s="28" t="s">
        <v>520</v>
      </c>
      <c r="B258" s="29" t="s">
        <v>521</v>
      </c>
      <c r="C258" s="30">
        <v>24347776884</v>
      </c>
      <c r="D258" s="21">
        <v>27226.45</v>
      </c>
      <c r="E258" s="22"/>
      <c r="F258" s="22"/>
      <c r="G258" s="31">
        <v>0.35470000000000002</v>
      </c>
      <c r="H258" s="45">
        <f t="shared" si="31"/>
        <v>1</v>
      </c>
      <c r="I258" s="22"/>
      <c r="J258" s="23">
        <v>94450794</v>
      </c>
      <c r="K258" s="24">
        <f t="shared" si="24"/>
        <v>3469.0822343713558</v>
      </c>
      <c r="L258" s="26">
        <f t="shared" si="25"/>
        <v>3.8792368785861426</v>
      </c>
      <c r="M258" s="22"/>
      <c r="N258" s="24">
        <v>6428374</v>
      </c>
      <c r="O258" s="26">
        <v>1.5309999999999999</v>
      </c>
      <c r="P258" s="25">
        <f t="shared" si="26"/>
        <v>3.6152138414675314</v>
      </c>
      <c r="Q258" s="22"/>
      <c r="R258" s="24">
        <v>82000000</v>
      </c>
      <c r="S258" s="24">
        <f t="shared" si="27"/>
        <v>3247.8848325800827</v>
      </c>
      <c r="T258" s="26">
        <f t="shared" si="28"/>
        <v>3.3678639487568911</v>
      </c>
      <c r="U258" s="27">
        <f t="shared" si="29"/>
        <v>0.93623748679127039</v>
      </c>
      <c r="V258" s="22"/>
      <c r="W258" s="38">
        <f t="shared" si="30"/>
        <v>3.6318869858755027</v>
      </c>
    </row>
    <row r="259" spans="1:23">
      <c r="A259" s="28" t="s">
        <v>522</v>
      </c>
      <c r="B259" s="29" t="s">
        <v>523</v>
      </c>
      <c r="C259" s="30">
        <v>16868596</v>
      </c>
      <c r="D259" s="21">
        <v>182.05</v>
      </c>
      <c r="E259" s="22"/>
      <c r="F259" s="22"/>
      <c r="G259" s="31">
        <v>0.28000000000000003</v>
      </c>
      <c r="H259" s="45">
        <f t="shared" si="31"/>
        <v>0</v>
      </c>
      <c r="I259" s="22"/>
      <c r="J259" s="23">
        <v>673985</v>
      </c>
      <c r="K259" s="24">
        <f t="shared" si="24"/>
        <v>3702.1971985718205</v>
      </c>
      <c r="L259" s="26">
        <f t="shared" si="25"/>
        <v>39.955014631923127</v>
      </c>
      <c r="M259" s="22"/>
      <c r="N259" s="24">
        <v>315621</v>
      </c>
      <c r="O259" s="26">
        <v>19.978000000000002</v>
      </c>
      <c r="P259" s="25">
        <f t="shared" si="26"/>
        <v>21.244447374280586</v>
      </c>
      <c r="Q259" s="22"/>
      <c r="R259" s="24">
        <v>100000</v>
      </c>
      <c r="S259" s="24">
        <f t="shared" si="27"/>
        <v>2283.0046690469649</v>
      </c>
      <c r="T259" s="26">
        <f t="shared" si="28"/>
        <v>5.928175646627615</v>
      </c>
      <c r="U259" s="27">
        <f t="shared" si="29"/>
        <v>0.61666209188631793</v>
      </c>
      <c r="V259" s="22"/>
      <c r="W259" s="38">
        <f t="shared" si="30"/>
        <v>24.63874290427016</v>
      </c>
    </row>
    <row r="260" spans="1:23">
      <c r="A260" s="28" t="s">
        <v>524</v>
      </c>
      <c r="B260" s="29" t="s">
        <v>525</v>
      </c>
      <c r="C260" s="30">
        <v>5483178215</v>
      </c>
      <c r="D260" s="21">
        <v>7102.23</v>
      </c>
      <c r="E260" s="22"/>
      <c r="F260" s="22"/>
      <c r="G260" s="31">
        <v>0.28889999999999999</v>
      </c>
      <c r="H260" s="45">
        <f t="shared" si="31"/>
        <v>1</v>
      </c>
      <c r="I260" s="22"/>
      <c r="J260" s="23">
        <v>16064419</v>
      </c>
      <c r="K260" s="24">
        <f t="shared" si="24"/>
        <v>2261.883802692957</v>
      </c>
      <c r="L260" s="26">
        <f t="shared" si="25"/>
        <v>2.9297641568631745</v>
      </c>
      <c r="M260" s="22"/>
      <c r="N260" s="24">
        <v>838781</v>
      </c>
      <c r="O260" s="26">
        <v>1.42</v>
      </c>
      <c r="P260" s="25">
        <f t="shared" si="26"/>
        <v>2.7767906500554989</v>
      </c>
      <c r="Q260" s="22"/>
      <c r="R260" s="24">
        <v>15225638</v>
      </c>
      <c r="S260" s="24">
        <f t="shared" si="27"/>
        <v>2261.883802692957</v>
      </c>
      <c r="T260" s="26">
        <f t="shared" si="28"/>
        <v>2.7767906500554989</v>
      </c>
      <c r="U260" s="27">
        <f t="shared" si="29"/>
        <v>1</v>
      </c>
      <c r="V260" s="22"/>
      <c r="W260" s="38">
        <f t="shared" si="30"/>
        <v>2.9297641568631745</v>
      </c>
    </row>
    <row r="261" spans="1:23">
      <c r="A261" s="28" t="s">
        <v>526</v>
      </c>
      <c r="B261" s="29" t="s">
        <v>527</v>
      </c>
      <c r="C261" s="30">
        <v>61150881</v>
      </c>
      <c r="D261" s="21">
        <v>199.38</v>
      </c>
      <c r="E261" s="22"/>
      <c r="F261" s="22"/>
      <c r="G261" s="31">
        <v>0.28139999999999998</v>
      </c>
      <c r="H261" s="45">
        <f t="shared" si="31"/>
        <v>1</v>
      </c>
      <c r="I261" s="22"/>
      <c r="J261" s="23">
        <v>746347</v>
      </c>
      <c r="K261" s="24">
        <f t="shared" si="24"/>
        <v>3743.3393519911729</v>
      </c>
      <c r="L261" s="26">
        <f t="shared" si="25"/>
        <v>12.205008133897532</v>
      </c>
      <c r="M261" s="22"/>
      <c r="N261" s="24">
        <v>293837</v>
      </c>
      <c r="O261" s="26">
        <v>6.0720000000000001</v>
      </c>
      <c r="P261" s="25">
        <f t="shared" si="26"/>
        <v>7.3998933882898594</v>
      </c>
      <c r="Q261" s="22"/>
      <c r="R261" s="24">
        <v>290000</v>
      </c>
      <c r="S261" s="24">
        <f t="shared" si="27"/>
        <v>2928.2626141037217</v>
      </c>
      <c r="T261" s="26">
        <f t="shared" si="28"/>
        <v>4.7423683070077116</v>
      </c>
      <c r="U261" s="27">
        <f t="shared" si="29"/>
        <v>0.78225945840205691</v>
      </c>
      <c r="V261" s="22"/>
      <c r="W261" s="38">
        <f t="shared" si="30"/>
        <v>9.5474830526153838</v>
      </c>
    </row>
    <row r="262" spans="1:23">
      <c r="A262" s="28" t="s">
        <v>528</v>
      </c>
      <c r="B262" s="29" t="s">
        <v>529</v>
      </c>
      <c r="C262" s="30">
        <v>1030170709</v>
      </c>
      <c r="D262" s="21">
        <v>1216.05</v>
      </c>
      <c r="E262" s="22"/>
      <c r="F262" s="22"/>
      <c r="G262" s="31">
        <v>0.28000000000000003</v>
      </c>
      <c r="H262" s="45">
        <f t="shared" si="31"/>
        <v>0</v>
      </c>
      <c r="I262" s="22"/>
      <c r="J262" s="23">
        <v>3041439</v>
      </c>
      <c r="K262" s="24">
        <f t="shared" si="24"/>
        <v>2501.0805476748492</v>
      </c>
      <c r="L262" s="26">
        <f t="shared" si="25"/>
        <v>2.9523640824076276</v>
      </c>
      <c r="M262" s="22"/>
      <c r="N262" s="24">
        <v>215332</v>
      </c>
      <c r="O262" s="26">
        <v>1.476</v>
      </c>
      <c r="P262" s="25">
        <f t="shared" si="26"/>
        <v>2.7433385314782814</v>
      </c>
      <c r="Q262" s="22"/>
      <c r="R262" s="24">
        <v>2746860</v>
      </c>
      <c r="S262" s="24">
        <f t="shared" si="27"/>
        <v>2435.9129969984788</v>
      </c>
      <c r="T262" s="26">
        <f t="shared" si="28"/>
        <v>2.6664124460172358</v>
      </c>
      <c r="U262" s="27">
        <f t="shared" si="29"/>
        <v>0.97394424152514647</v>
      </c>
      <c r="V262" s="22"/>
      <c r="W262" s="38">
        <f t="shared" si="30"/>
        <v>2.875437996946582</v>
      </c>
    </row>
    <row r="263" spans="1:23">
      <c r="A263" s="28" t="s">
        <v>530</v>
      </c>
      <c r="B263" s="29" t="s">
        <v>531</v>
      </c>
      <c r="C263" s="30">
        <v>220110806.19999999</v>
      </c>
      <c r="D263" s="21">
        <v>154.66999999999999</v>
      </c>
      <c r="E263" s="22"/>
      <c r="F263" s="22"/>
      <c r="G263" s="31">
        <v>0.28000000000000003</v>
      </c>
      <c r="H263" s="45">
        <f t="shared" si="31"/>
        <v>0</v>
      </c>
      <c r="I263" s="22"/>
      <c r="J263" s="23">
        <v>739469</v>
      </c>
      <c r="K263" s="24">
        <f t="shared" si="24"/>
        <v>4780.9465313247565</v>
      </c>
      <c r="L263" s="26">
        <f t="shared" si="25"/>
        <v>3.3595306507945546</v>
      </c>
      <c r="M263" s="22"/>
      <c r="N263" s="24">
        <v>90893</v>
      </c>
      <c r="O263" s="26">
        <v>1.68</v>
      </c>
      <c r="P263" s="25">
        <f t="shared" si="26"/>
        <v>2.946588635047215</v>
      </c>
      <c r="Q263" s="22"/>
      <c r="R263" s="24">
        <v>600000</v>
      </c>
      <c r="S263" s="24">
        <f t="shared" si="27"/>
        <v>4466.884334389345</v>
      </c>
      <c r="T263" s="26">
        <f t="shared" si="28"/>
        <v>2.7258997881949516</v>
      </c>
      <c r="U263" s="27">
        <f t="shared" si="29"/>
        <v>0.93430961947018742</v>
      </c>
      <c r="V263" s="22"/>
      <c r="W263" s="38">
        <f t="shared" si="30"/>
        <v>3.1388418039422912</v>
      </c>
    </row>
    <row r="264" spans="1:23">
      <c r="A264" s="28" t="s">
        <v>532</v>
      </c>
      <c r="B264" s="29" t="s">
        <v>533</v>
      </c>
      <c r="C264" s="30">
        <v>480955591</v>
      </c>
      <c r="D264" s="21">
        <v>848.41</v>
      </c>
      <c r="E264" s="22"/>
      <c r="F264" s="22"/>
      <c r="G264" s="31">
        <v>0.28000000000000003</v>
      </c>
      <c r="H264" s="45">
        <f t="shared" si="31"/>
        <v>0</v>
      </c>
      <c r="I264" s="22"/>
      <c r="J264" s="23">
        <v>2232530</v>
      </c>
      <c r="K264" s="24">
        <f t="shared" ref="K264:K273" si="32">J264/D264</f>
        <v>2631.4282009877302</v>
      </c>
      <c r="L264" s="26">
        <f t="shared" ref="L264:L303" si="33">J264/C264*1000</f>
        <v>4.6418630779572334</v>
      </c>
      <c r="M264" s="22"/>
      <c r="N264" s="24">
        <v>506912</v>
      </c>
      <c r="O264" s="26">
        <v>2.3210000000000002</v>
      </c>
      <c r="P264" s="25">
        <f t="shared" ref="P264:P273" si="34">(J264-N264)/C264*1000</f>
        <v>3.5878946669735252</v>
      </c>
      <c r="Q264" s="22"/>
      <c r="R264" s="24">
        <v>995000</v>
      </c>
      <c r="S264" s="24">
        <f t="shared" ref="S264:S273" si="35">(N264+R264)/D264</f>
        <v>1770.2667342440566</v>
      </c>
      <c r="T264" s="26">
        <f t="shared" ref="T264:T273" si="36">R264/C264*1000</f>
        <v>2.0687980732923843</v>
      </c>
      <c r="U264" s="27">
        <f t="shared" ref="U264:U273" si="37">(N264+R264)/J264</f>
        <v>0.67273989599243911</v>
      </c>
      <c r="V264" s="22"/>
      <c r="W264" s="38">
        <f t="shared" ref="W264:W303" si="38">(R264+N264)/C264*1000</f>
        <v>3.1227664842760916</v>
      </c>
    </row>
    <row r="265" spans="1:23">
      <c r="A265" s="28" t="s">
        <v>534</v>
      </c>
      <c r="B265" s="29" t="s">
        <v>535</v>
      </c>
      <c r="C265" s="30">
        <v>550452497</v>
      </c>
      <c r="D265" s="21">
        <v>997.51</v>
      </c>
      <c r="E265" s="22"/>
      <c r="F265" s="22"/>
      <c r="G265" s="31">
        <v>0.28000000000000003</v>
      </c>
      <c r="H265" s="45">
        <f t="shared" ref="H265:H303" si="39">IF(G265&gt;0.28,1,0)</f>
        <v>0</v>
      </c>
      <c r="I265" s="22"/>
      <c r="J265" s="23">
        <v>2897064</v>
      </c>
      <c r="K265" s="24">
        <f t="shared" si="32"/>
        <v>2904.2956962837466</v>
      </c>
      <c r="L265" s="26">
        <f t="shared" si="33"/>
        <v>5.2630590573921952</v>
      </c>
      <c r="M265" s="22"/>
      <c r="N265" s="24">
        <v>751233</v>
      </c>
      <c r="O265" s="26">
        <v>2.6320000000000001</v>
      </c>
      <c r="P265" s="25">
        <f t="shared" si="34"/>
        <v>3.8983036895915837</v>
      </c>
      <c r="Q265" s="22"/>
      <c r="R265" s="24">
        <v>974801</v>
      </c>
      <c r="S265" s="24">
        <f t="shared" si="35"/>
        <v>1730.3425529568626</v>
      </c>
      <c r="T265" s="26">
        <f t="shared" si="36"/>
        <v>1.7709084894931451</v>
      </c>
      <c r="U265" s="27">
        <f t="shared" si="37"/>
        <v>0.59578732123280675</v>
      </c>
      <c r="V265" s="22"/>
      <c r="W265" s="38">
        <f t="shared" si="38"/>
        <v>3.1356638572937565</v>
      </c>
    </row>
    <row r="266" spans="1:23">
      <c r="A266" s="28" t="s">
        <v>536</v>
      </c>
      <c r="B266" s="29" t="s">
        <v>537</v>
      </c>
      <c r="C266" s="30">
        <v>596778694</v>
      </c>
      <c r="D266" s="21">
        <v>3416.0699999999997</v>
      </c>
      <c r="E266" s="22"/>
      <c r="F266" s="22"/>
      <c r="G266" s="31">
        <v>0.28000000000000003</v>
      </c>
      <c r="H266" s="45">
        <f t="shared" si="39"/>
        <v>0</v>
      </c>
      <c r="I266" s="22"/>
      <c r="J266" s="23">
        <v>9886487</v>
      </c>
      <c r="K266" s="24">
        <f t="shared" si="32"/>
        <v>2894.1113618866125</v>
      </c>
      <c r="L266" s="26">
        <f t="shared" si="33"/>
        <v>16.566420851478991</v>
      </c>
      <c r="M266" s="22"/>
      <c r="N266" s="24">
        <v>4187106</v>
      </c>
      <c r="O266" s="26">
        <v>8.2829999999999995</v>
      </c>
      <c r="P266" s="25">
        <f t="shared" si="34"/>
        <v>9.5502420868932685</v>
      </c>
      <c r="Q266" s="22"/>
      <c r="R266" s="24">
        <v>1091000</v>
      </c>
      <c r="S266" s="24">
        <f t="shared" si="35"/>
        <v>1545.0813361552896</v>
      </c>
      <c r="T266" s="26">
        <f t="shared" si="36"/>
        <v>1.8281483755517585</v>
      </c>
      <c r="U266" s="27">
        <f t="shared" si="37"/>
        <v>0.53387072678090808</v>
      </c>
      <c r="V266" s="22"/>
      <c r="W266" s="38">
        <f t="shared" si="38"/>
        <v>8.8443271401374783</v>
      </c>
    </row>
    <row r="267" spans="1:23">
      <c r="A267" s="28" t="s">
        <v>538</v>
      </c>
      <c r="B267" s="29" t="s">
        <v>539</v>
      </c>
      <c r="C267" s="30">
        <v>263519576</v>
      </c>
      <c r="D267" s="21">
        <v>290.08999999999997</v>
      </c>
      <c r="E267" s="22"/>
      <c r="F267" s="22"/>
      <c r="G267" s="31">
        <v>0.28000000000000003</v>
      </c>
      <c r="H267" s="45">
        <f t="shared" si="39"/>
        <v>0</v>
      </c>
      <c r="I267" s="22"/>
      <c r="J267" s="23">
        <v>869820</v>
      </c>
      <c r="K267" s="24">
        <f t="shared" si="32"/>
        <v>2998.4487572822231</v>
      </c>
      <c r="L267" s="26">
        <f t="shared" si="33"/>
        <v>3.3007794456985615</v>
      </c>
      <c r="M267" s="22"/>
      <c r="N267" s="24">
        <v>100952</v>
      </c>
      <c r="O267" s="26">
        <v>1.65</v>
      </c>
      <c r="P267" s="25">
        <f t="shared" si="34"/>
        <v>2.9176883617936604</v>
      </c>
      <c r="Q267" s="22"/>
      <c r="R267" s="24">
        <v>676546</v>
      </c>
      <c r="S267" s="24">
        <f t="shared" si="35"/>
        <v>2680.1958013030439</v>
      </c>
      <c r="T267" s="26">
        <f t="shared" si="36"/>
        <v>2.5673462680434791</v>
      </c>
      <c r="U267" s="27">
        <f t="shared" si="37"/>
        <v>0.8938607987859557</v>
      </c>
      <c r="V267" s="22"/>
      <c r="W267" s="38">
        <f t="shared" si="38"/>
        <v>2.9504373519483802</v>
      </c>
    </row>
    <row r="268" spans="1:23">
      <c r="A268" s="28" t="s">
        <v>540</v>
      </c>
      <c r="B268" s="29" t="s">
        <v>541</v>
      </c>
      <c r="C268" s="30">
        <v>409113192</v>
      </c>
      <c r="D268" s="21">
        <v>604.57000000000005</v>
      </c>
      <c r="E268" s="22"/>
      <c r="F268" s="22"/>
      <c r="G268" s="31">
        <v>0.35189999999999999</v>
      </c>
      <c r="H268" s="45">
        <f t="shared" si="39"/>
        <v>1</v>
      </c>
      <c r="I268" s="22"/>
      <c r="J268" s="23">
        <v>2072243</v>
      </c>
      <c r="K268" s="24">
        <f t="shared" si="32"/>
        <v>3427.631208958433</v>
      </c>
      <c r="L268" s="26">
        <f t="shared" si="33"/>
        <v>5.0652069904409247</v>
      </c>
      <c r="M268" s="22"/>
      <c r="N268" s="24">
        <v>306039</v>
      </c>
      <c r="O268" s="26">
        <v>2.0150000000000001</v>
      </c>
      <c r="P268" s="25">
        <f t="shared" si="34"/>
        <v>4.3171524031422575</v>
      </c>
      <c r="Q268" s="22"/>
      <c r="R268" s="24">
        <v>1055000</v>
      </c>
      <c r="S268" s="24">
        <f t="shared" si="35"/>
        <v>2251.251302578692</v>
      </c>
      <c r="T268" s="26">
        <f t="shared" si="36"/>
        <v>2.5787484261812805</v>
      </c>
      <c r="U268" s="27">
        <f t="shared" si="37"/>
        <v>0.65679507663917791</v>
      </c>
      <c r="V268" s="22"/>
      <c r="W268" s="38">
        <f t="shared" si="38"/>
        <v>3.3268030134799464</v>
      </c>
    </row>
    <row r="269" spans="1:23">
      <c r="A269" s="28" t="s">
        <v>542</v>
      </c>
      <c r="B269" s="29" t="s">
        <v>543</v>
      </c>
      <c r="C269" s="30">
        <v>193966990</v>
      </c>
      <c r="D269" s="21">
        <v>171.62</v>
      </c>
      <c r="E269" s="22"/>
      <c r="F269" s="22"/>
      <c r="G269" s="31">
        <v>0.28000000000000003</v>
      </c>
      <c r="H269" s="45">
        <f t="shared" si="39"/>
        <v>0</v>
      </c>
      <c r="I269" s="22"/>
      <c r="J269" s="23">
        <v>642010</v>
      </c>
      <c r="K269" s="24">
        <f t="shared" si="32"/>
        <v>3740.881016198578</v>
      </c>
      <c r="L269" s="26">
        <f t="shared" si="33"/>
        <v>3.3098930905717516</v>
      </c>
      <c r="M269" s="22"/>
      <c r="N269" s="24">
        <v>75257</v>
      </c>
      <c r="O269" s="26">
        <v>1.655</v>
      </c>
      <c r="P269" s="25">
        <f t="shared" si="34"/>
        <v>2.9219043920823848</v>
      </c>
      <c r="Q269" s="22"/>
      <c r="R269" s="24">
        <v>412000</v>
      </c>
      <c r="S269" s="24">
        <f t="shared" si="35"/>
        <v>2839.1621023190769</v>
      </c>
      <c r="T269" s="26">
        <f t="shared" si="36"/>
        <v>2.1240727610404222</v>
      </c>
      <c r="U269" s="27">
        <f t="shared" si="37"/>
        <v>0.75895546798336477</v>
      </c>
      <c r="V269" s="22"/>
      <c r="W269" s="38">
        <f t="shared" si="38"/>
        <v>2.512061459529789</v>
      </c>
    </row>
    <row r="270" spans="1:23">
      <c r="A270" s="28" t="s">
        <v>544</v>
      </c>
      <c r="B270" s="29" t="s">
        <v>545</v>
      </c>
      <c r="C270" s="30">
        <v>3560460762</v>
      </c>
      <c r="D270" s="21">
        <v>2773.2599999999998</v>
      </c>
      <c r="E270" s="22"/>
      <c r="F270" s="22"/>
      <c r="G270" s="31">
        <v>0.37540000000000001</v>
      </c>
      <c r="H270" s="45">
        <f t="shared" si="39"/>
        <v>1</v>
      </c>
      <c r="I270" s="22"/>
      <c r="J270" s="23">
        <v>9577329</v>
      </c>
      <c r="K270" s="24">
        <f t="shared" si="32"/>
        <v>3453.4551394387836</v>
      </c>
      <c r="L270" s="26">
        <f t="shared" si="33"/>
        <v>2.6899128062908844</v>
      </c>
      <c r="M270" s="22"/>
      <c r="N270" s="24">
        <v>0</v>
      </c>
      <c r="O270" s="26">
        <v>1.0029999999999999</v>
      </c>
      <c r="P270" s="25">
        <f t="shared" si="34"/>
        <v>2.6899128062908844</v>
      </c>
      <c r="Q270" s="22"/>
      <c r="R270" s="24">
        <v>9416543</v>
      </c>
      <c r="S270" s="24">
        <f t="shared" si="35"/>
        <v>3395.4778852325426</v>
      </c>
      <c r="T270" s="26">
        <f t="shared" si="36"/>
        <v>2.6447540443362425</v>
      </c>
      <c r="U270" s="27">
        <f t="shared" si="37"/>
        <v>0.98321181197805774</v>
      </c>
      <c r="V270" s="22"/>
      <c r="W270" s="38">
        <f t="shared" si="38"/>
        <v>2.6447540443362425</v>
      </c>
    </row>
    <row r="271" spans="1:23">
      <c r="A271" s="28" t="s">
        <v>546</v>
      </c>
      <c r="B271" s="29" t="s">
        <v>547</v>
      </c>
      <c r="C271" s="30">
        <v>5114049770</v>
      </c>
      <c r="D271" s="21">
        <v>6159.13</v>
      </c>
      <c r="E271" s="22"/>
      <c r="F271" s="22"/>
      <c r="G271" s="31">
        <v>0.28000000000000003</v>
      </c>
      <c r="H271" s="45">
        <f t="shared" si="39"/>
        <v>0</v>
      </c>
      <c r="I271" s="22"/>
      <c r="J271" s="23">
        <v>14583160</v>
      </c>
      <c r="K271" s="24">
        <f t="shared" si="32"/>
        <v>2367.7305073930897</v>
      </c>
      <c r="L271" s="26">
        <f t="shared" si="33"/>
        <v>2.8515874220754798</v>
      </c>
      <c r="M271" s="22"/>
      <c r="N271" s="24">
        <v>813016</v>
      </c>
      <c r="O271" s="26">
        <v>1.4259999999999999</v>
      </c>
      <c r="P271" s="25">
        <f t="shared" si="34"/>
        <v>2.6926104788377923</v>
      </c>
      <c r="Q271" s="22"/>
      <c r="R271" s="24">
        <v>11700000</v>
      </c>
      <c r="S271" s="24">
        <f t="shared" si="35"/>
        <v>2031.6206996767401</v>
      </c>
      <c r="T271" s="26">
        <f t="shared" si="36"/>
        <v>2.2878150440839375</v>
      </c>
      <c r="U271" s="27">
        <f t="shared" si="37"/>
        <v>0.85804558134176678</v>
      </c>
      <c r="V271" s="22"/>
      <c r="W271" s="38">
        <f t="shared" si="38"/>
        <v>2.4467919873216255</v>
      </c>
    </row>
    <row r="272" spans="1:23">
      <c r="A272" s="28" t="s">
        <v>548</v>
      </c>
      <c r="B272" s="29" t="s">
        <v>549</v>
      </c>
      <c r="C272" s="30">
        <v>377661180</v>
      </c>
      <c r="D272" s="21">
        <v>735.27</v>
      </c>
      <c r="E272" s="22"/>
      <c r="F272" s="22"/>
      <c r="G272" s="31">
        <v>0.28000000000000003</v>
      </c>
      <c r="H272" s="45">
        <f t="shared" si="39"/>
        <v>0</v>
      </c>
      <c r="I272" s="22"/>
      <c r="J272" s="23">
        <v>2167135</v>
      </c>
      <c r="K272" s="24">
        <f t="shared" si="32"/>
        <v>2947.400274729011</v>
      </c>
      <c r="L272" s="26">
        <f t="shared" si="33"/>
        <v>5.7383049007049118</v>
      </c>
      <c r="M272" s="22"/>
      <c r="N272" s="24">
        <v>605046</v>
      </c>
      <c r="O272" s="26">
        <v>2.8690000000000002</v>
      </c>
      <c r="P272" s="25">
        <f t="shared" si="34"/>
        <v>4.1362180778019066</v>
      </c>
      <c r="Q272" s="22"/>
      <c r="R272" s="24">
        <v>982130</v>
      </c>
      <c r="S272" s="24">
        <f t="shared" si="35"/>
        <v>2158.6301630693488</v>
      </c>
      <c r="T272" s="26">
        <f t="shared" si="36"/>
        <v>2.6005585217945888</v>
      </c>
      <c r="U272" s="27">
        <f t="shared" si="37"/>
        <v>0.73238446151254999</v>
      </c>
      <c r="V272" s="22"/>
      <c r="W272" s="38">
        <f t="shared" si="38"/>
        <v>4.2026453446975935</v>
      </c>
    </row>
    <row r="273" spans="1:23">
      <c r="A273" s="28" t="s">
        <v>550</v>
      </c>
      <c r="B273" s="29" t="s">
        <v>551</v>
      </c>
      <c r="C273" s="30">
        <v>3389073667</v>
      </c>
      <c r="D273" s="21">
        <v>5363.4599999999991</v>
      </c>
      <c r="E273" s="22"/>
      <c r="F273" s="22"/>
      <c r="G273" s="31">
        <v>0.32290000000000002</v>
      </c>
      <c r="H273" s="45">
        <f t="shared" si="39"/>
        <v>1</v>
      </c>
      <c r="I273" s="22"/>
      <c r="J273" s="23">
        <v>14218255</v>
      </c>
      <c r="K273" s="24">
        <f t="shared" si="32"/>
        <v>2650.948268468489</v>
      </c>
      <c r="L273" s="26">
        <f t="shared" si="33"/>
        <v>4.1953219071174583</v>
      </c>
      <c r="M273" s="22"/>
      <c r="N273" s="24">
        <v>1870737</v>
      </c>
      <c r="O273" s="26">
        <v>1.819</v>
      </c>
      <c r="P273" s="25">
        <f t="shared" si="34"/>
        <v>3.6433312501377388</v>
      </c>
      <c r="Q273" s="22"/>
      <c r="R273" s="24">
        <v>12210000</v>
      </c>
      <c r="S273" s="24">
        <f t="shared" si="35"/>
        <v>2625.3084762448125</v>
      </c>
      <c r="T273" s="26">
        <f t="shared" si="36"/>
        <v>3.6027543806116977</v>
      </c>
      <c r="U273" s="27">
        <f t="shared" si="37"/>
        <v>0.99032806768481785</v>
      </c>
      <c r="V273" s="22"/>
      <c r="W273" s="38">
        <f t="shared" si="38"/>
        <v>4.1547450375914181</v>
      </c>
    </row>
    <row r="274" spans="1:23">
      <c r="A274" s="28" t="s">
        <v>552</v>
      </c>
      <c r="B274" s="29" t="s">
        <v>553</v>
      </c>
      <c r="C274" s="30">
        <v>0</v>
      </c>
      <c r="D274" s="21">
        <v>0</v>
      </c>
      <c r="E274" s="22"/>
      <c r="F274" s="22"/>
      <c r="G274" s="31">
        <v>0.31290000000000001</v>
      </c>
      <c r="H274" s="45">
        <f t="shared" si="39"/>
        <v>1</v>
      </c>
      <c r="I274" s="22"/>
      <c r="J274" s="23">
        <v>0</v>
      </c>
      <c r="K274" s="24"/>
      <c r="L274" s="26" t="e">
        <f t="shared" si="33"/>
        <v>#DIV/0!</v>
      </c>
      <c r="M274" s="22"/>
      <c r="N274" s="24">
        <v>0</v>
      </c>
      <c r="O274" s="26">
        <v>0</v>
      </c>
      <c r="P274" s="25"/>
      <c r="Q274" s="22"/>
      <c r="R274" s="24">
        <v>0</v>
      </c>
      <c r="S274" s="24"/>
      <c r="T274" s="26"/>
      <c r="U274" s="27"/>
      <c r="V274" s="22"/>
      <c r="W274" s="38" t="e">
        <f t="shared" si="38"/>
        <v>#DIV/0!</v>
      </c>
    </row>
    <row r="275" spans="1:23">
      <c r="A275" s="28" t="s">
        <v>554</v>
      </c>
      <c r="B275" s="29" t="s">
        <v>555</v>
      </c>
      <c r="C275" s="30">
        <v>133101449</v>
      </c>
      <c r="D275" s="21">
        <v>1058.94</v>
      </c>
      <c r="E275" s="22"/>
      <c r="F275" s="22"/>
      <c r="G275" s="31">
        <v>0.30909999999999999</v>
      </c>
      <c r="H275" s="45">
        <f t="shared" si="39"/>
        <v>1</v>
      </c>
      <c r="I275" s="22"/>
      <c r="J275" s="23">
        <v>2499665</v>
      </c>
      <c r="K275" s="24">
        <f t="shared" ref="K275:K303" si="40">J275/D275</f>
        <v>2360.535063365252</v>
      </c>
      <c r="L275" s="26">
        <f t="shared" si="33"/>
        <v>18.780148666901439</v>
      </c>
      <c r="M275" s="22"/>
      <c r="N275" s="24">
        <v>963527</v>
      </c>
      <c r="O275" s="26">
        <v>8.5060000000000002</v>
      </c>
      <c r="P275" s="25">
        <f t="shared" ref="P275:P303" si="41">(J275-N275)/C275*1000</f>
        <v>11.541106513423458</v>
      </c>
      <c r="Q275" s="22"/>
      <c r="R275" s="24">
        <v>152000</v>
      </c>
      <c r="S275" s="24">
        <f t="shared" ref="S275:S303" si="42">(N275+R275)/D275</f>
        <v>1053.4373996638146</v>
      </c>
      <c r="T275" s="26">
        <f t="shared" ref="T275:T303" si="43">R275/C275*1000</f>
        <v>1.1419860650803282</v>
      </c>
      <c r="U275" s="27">
        <f t="shared" ref="U275:U303" si="44">(N275+R275)/J275</f>
        <v>0.44627060026043491</v>
      </c>
      <c r="V275" s="22"/>
      <c r="W275" s="38">
        <f t="shared" si="38"/>
        <v>8.3810282185583134</v>
      </c>
    </row>
    <row r="276" spans="1:23">
      <c r="A276" s="28" t="s">
        <v>556</v>
      </c>
      <c r="B276" s="29" t="s">
        <v>557</v>
      </c>
      <c r="C276" s="30">
        <v>14416011248</v>
      </c>
      <c r="D276" s="21">
        <v>21438.300000000003</v>
      </c>
      <c r="E276" s="22"/>
      <c r="F276" s="22"/>
      <c r="G276" s="31">
        <v>0.28000000000000003</v>
      </c>
      <c r="H276" s="45">
        <f t="shared" si="39"/>
        <v>0</v>
      </c>
      <c r="I276" s="22"/>
      <c r="J276" s="23">
        <v>53148130</v>
      </c>
      <c r="K276" s="24">
        <f t="shared" si="40"/>
        <v>2479.1205459388102</v>
      </c>
      <c r="L276" s="26">
        <f t="shared" si="33"/>
        <v>3.686743100132742</v>
      </c>
      <c r="M276" s="22"/>
      <c r="N276" s="24">
        <v>8305296</v>
      </c>
      <c r="O276" s="26">
        <v>1.843</v>
      </c>
      <c r="P276" s="25">
        <f t="shared" si="41"/>
        <v>3.1106270124630524</v>
      </c>
      <c r="Q276" s="22"/>
      <c r="R276" s="24">
        <v>39000000</v>
      </c>
      <c r="S276" s="24">
        <f t="shared" si="42"/>
        <v>2206.5786932732535</v>
      </c>
      <c r="T276" s="26">
        <f t="shared" si="43"/>
        <v>2.7053253031701576</v>
      </c>
      <c r="U276" s="27">
        <f t="shared" si="44"/>
        <v>0.89006510671212702</v>
      </c>
      <c r="V276" s="22"/>
      <c r="W276" s="38">
        <f t="shared" si="38"/>
        <v>3.2814413908398472</v>
      </c>
    </row>
    <row r="277" spans="1:23">
      <c r="A277" s="28" t="s">
        <v>558</v>
      </c>
      <c r="B277" s="29" t="s">
        <v>559</v>
      </c>
      <c r="C277" s="30">
        <v>3031286820</v>
      </c>
      <c r="D277" s="21">
        <v>1487.42</v>
      </c>
      <c r="E277" s="22"/>
      <c r="F277" s="22"/>
      <c r="G277" s="31">
        <v>0.2888</v>
      </c>
      <c r="H277" s="45">
        <f t="shared" si="39"/>
        <v>1</v>
      </c>
      <c r="I277" s="22"/>
      <c r="J277" s="23">
        <v>3445941</v>
      </c>
      <c r="K277" s="24">
        <f t="shared" si="40"/>
        <v>2316.7235884955157</v>
      </c>
      <c r="L277" s="26">
        <f t="shared" si="33"/>
        <v>1.1367914699672002</v>
      </c>
      <c r="M277" s="22"/>
      <c r="N277" s="24">
        <v>0</v>
      </c>
      <c r="O277" s="26">
        <v>0.55100000000000005</v>
      </c>
      <c r="P277" s="25">
        <f t="shared" si="41"/>
        <v>1.1367914699672002</v>
      </c>
      <c r="Q277" s="22"/>
      <c r="R277" s="24">
        <v>3445941</v>
      </c>
      <c r="S277" s="24">
        <f t="shared" si="42"/>
        <v>2316.7235884955157</v>
      </c>
      <c r="T277" s="26">
        <f t="shared" si="43"/>
        <v>1.1367914699672002</v>
      </c>
      <c r="U277" s="27">
        <f t="shared" si="44"/>
        <v>1</v>
      </c>
      <c r="V277" s="22"/>
      <c r="W277" s="38">
        <f t="shared" si="38"/>
        <v>1.1367914699672002</v>
      </c>
    </row>
    <row r="278" spans="1:23">
      <c r="A278" s="28" t="s">
        <v>560</v>
      </c>
      <c r="B278" s="29" t="s">
        <v>561</v>
      </c>
      <c r="C278" s="30">
        <v>432674144.5</v>
      </c>
      <c r="D278" s="21">
        <v>448.39</v>
      </c>
      <c r="E278" s="22"/>
      <c r="F278" s="22"/>
      <c r="G278" s="31">
        <v>0.28000000000000003</v>
      </c>
      <c r="H278" s="45">
        <f t="shared" si="39"/>
        <v>0</v>
      </c>
      <c r="I278" s="22"/>
      <c r="J278" s="23">
        <v>1327645</v>
      </c>
      <c r="K278" s="24">
        <f t="shared" si="40"/>
        <v>2960.9157206895784</v>
      </c>
      <c r="L278" s="26">
        <f t="shared" si="33"/>
        <v>3.0684639164982506</v>
      </c>
      <c r="M278" s="22"/>
      <c r="N278" s="24">
        <v>115542</v>
      </c>
      <c r="O278" s="26">
        <v>1.534</v>
      </c>
      <c r="P278" s="25">
        <f t="shared" si="41"/>
        <v>2.8014223068510629</v>
      </c>
      <c r="Q278" s="22"/>
      <c r="R278" s="24">
        <v>927000</v>
      </c>
      <c r="S278" s="24">
        <f t="shared" si="42"/>
        <v>2325.0786145988982</v>
      </c>
      <c r="T278" s="26">
        <f t="shared" si="43"/>
        <v>2.1424899356333045</v>
      </c>
      <c r="U278" s="27">
        <f t="shared" si="44"/>
        <v>0.78525660097390493</v>
      </c>
      <c r="V278" s="22"/>
      <c r="W278" s="38">
        <f t="shared" si="38"/>
        <v>2.4095315452804922</v>
      </c>
    </row>
    <row r="279" spans="1:23">
      <c r="A279" s="28" t="s">
        <v>562</v>
      </c>
      <c r="B279" s="29" t="s">
        <v>563</v>
      </c>
      <c r="C279" s="30">
        <v>465868729</v>
      </c>
      <c r="D279" s="21">
        <v>1833.15</v>
      </c>
      <c r="E279" s="22"/>
      <c r="F279" s="22"/>
      <c r="G279" s="31">
        <v>0.37690000000000001</v>
      </c>
      <c r="H279" s="45">
        <f t="shared" si="39"/>
        <v>1</v>
      </c>
      <c r="I279" s="22"/>
      <c r="J279" s="23">
        <v>7455976</v>
      </c>
      <c r="K279" s="24">
        <f t="shared" si="40"/>
        <v>4067.302730273027</v>
      </c>
      <c r="L279" s="26">
        <f t="shared" si="33"/>
        <v>16.004456912153039</v>
      </c>
      <c r="M279" s="22"/>
      <c r="N279" s="24">
        <v>2179289</v>
      </c>
      <c r="O279" s="26">
        <v>5.9450000000000003</v>
      </c>
      <c r="P279" s="25">
        <f t="shared" si="41"/>
        <v>11.32655332184788</v>
      </c>
      <c r="Q279" s="22"/>
      <c r="R279" s="24">
        <v>1221000</v>
      </c>
      <c r="S279" s="24">
        <f t="shared" si="42"/>
        <v>1854.8885797670675</v>
      </c>
      <c r="T279" s="26">
        <f t="shared" si="43"/>
        <v>2.6209099774112548</v>
      </c>
      <c r="U279" s="27">
        <f t="shared" si="44"/>
        <v>0.45604881238888106</v>
      </c>
      <c r="V279" s="22"/>
      <c r="W279" s="38">
        <f t="shared" si="38"/>
        <v>7.2988135677164117</v>
      </c>
    </row>
    <row r="280" spans="1:23">
      <c r="A280" s="28" t="s">
        <v>564</v>
      </c>
      <c r="B280" s="29" t="s">
        <v>565</v>
      </c>
      <c r="C280" s="30">
        <v>134516631</v>
      </c>
      <c r="D280" s="21">
        <v>317.03000000000003</v>
      </c>
      <c r="E280" s="22"/>
      <c r="F280" s="22"/>
      <c r="G280" s="31">
        <v>0.28000000000000003</v>
      </c>
      <c r="H280" s="45">
        <f t="shared" si="39"/>
        <v>0</v>
      </c>
      <c r="I280" s="22"/>
      <c r="J280" s="23">
        <v>927784</v>
      </c>
      <c r="K280" s="24">
        <f t="shared" si="40"/>
        <v>2926.4864523862093</v>
      </c>
      <c r="L280" s="26">
        <f t="shared" si="33"/>
        <v>6.8971694659822393</v>
      </c>
      <c r="M280" s="22"/>
      <c r="N280" s="24">
        <v>293480</v>
      </c>
      <c r="O280" s="26">
        <v>3.4489999999999998</v>
      </c>
      <c r="P280" s="25">
        <f t="shared" si="41"/>
        <v>4.7154318041164736</v>
      </c>
      <c r="Q280" s="22"/>
      <c r="R280" s="24">
        <v>410000</v>
      </c>
      <c r="S280" s="24">
        <f t="shared" si="42"/>
        <v>2218.9698135823105</v>
      </c>
      <c r="T280" s="26">
        <f t="shared" si="43"/>
        <v>3.0479502567976144</v>
      </c>
      <c r="U280" s="27">
        <f t="shared" si="44"/>
        <v>0.75823683098652273</v>
      </c>
      <c r="V280" s="22"/>
      <c r="W280" s="38">
        <f t="shared" si="38"/>
        <v>5.2296879186633811</v>
      </c>
    </row>
    <row r="281" spans="1:23">
      <c r="A281" s="28" t="s">
        <v>566</v>
      </c>
      <c r="B281" s="29" t="s">
        <v>567</v>
      </c>
      <c r="C281" s="30">
        <v>3260219225</v>
      </c>
      <c r="D281" s="21">
        <v>5456.62</v>
      </c>
      <c r="E281" s="22"/>
      <c r="F281" s="22"/>
      <c r="G281" s="31">
        <v>0.28000000000000003</v>
      </c>
      <c r="H281" s="45">
        <f t="shared" si="39"/>
        <v>0</v>
      </c>
      <c r="I281" s="22"/>
      <c r="J281" s="23">
        <v>14234362</v>
      </c>
      <c r="K281" s="24">
        <f t="shared" si="40"/>
        <v>2608.6408802518777</v>
      </c>
      <c r="L281" s="26">
        <f t="shared" si="33"/>
        <v>4.366075106498398</v>
      </c>
      <c r="M281" s="22"/>
      <c r="N281" s="24">
        <v>2986412</v>
      </c>
      <c r="O281" s="26">
        <v>2.1829999999999998</v>
      </c>
      <c r="P281" s="25">
        <f t="shared" si="41"/>
        <v>3.4500594051309541</v>
      </c>
      <c r="Q281" s="22"/>
      <c r="R281" s="24">
        <v>9378000</v>
      </c>
      <c r="S281" s="24">
        <f t="shared" si="42"/>
        <v>2265.9470514714239</v>
      </c>
      <c r="T281" s="26">
        <f t="shared" si="43"/>
        <v>2.8764936811879576</v>
      </c>
      <c r="U281" s="27">
        <f t="shared" si="44"/>
        <v>0.86863127409574103</v>
      </c>
      <c r="V281" s="22"/>
      <c r="W281" s="38">
        <f t="shared" si="38"/>
        <v>3.7925093825554019</v>
      </c>
    </row>
    <row r="282" spans="1:23">
      <c r="A282" s="28" t="s">
        <v>568</v>
      </c>
      <c r="B282" s="29" t="s">
        <v>569</v>
      </c>
      <c r="C282" s="30">
        <v>600949093</v>
      </c>
      <c r="D282" s="21">
        <v>3169.07</v>
      </c>
      <c r="E282" s="22"/>
      <c r="F282" s="22"/>
      <c r="G282" s="31">
        <v>0.28000000000000003</v>
      </c>
      <c r="H282" s="45">
        <f t="shared" si="39"/>
        <v>0</v>
      </c>
      <c r="I282" s="22"/>
      <c r="J282" s="23">
        <v>9339669</v>
      </c>
      <c r="K282" s="24">
        <f t="shared" si="40"/>
        <v>2947.1324394854009</v>
      </c>
      <c r="L282" s="26">
        <f t="shared" si="33"/>
        <v>15.541531069421216</v>
      </c>
      <c r="M282" s="22"/>
      <c r="N282" s="24">
        <v>3908455</v>
      </c>
      <c r="O282" s="26">
        <v>7.7709999999999999</v>
      </c>
      <c r="P282" s="25">
        <f t="shared" si="41"/>
        <v>9.0377272605351955</v>
      </c>
      <c r="Q282" s="22"/>
      <c r="R282" s="24">
        <v>620000</v>
      </c>
      <c r="S282" s="24">
        <f t="shared" si="42"/>
        <v>1428.9539202352739</v>
      </c>
      <c r="T282" s="26">
        <f t="shared" si="43"/>
        <v>1.0317013657594454</v>
      </c>
      <c r="U282" s="27">
        <f t="shared" si="44"/>
        <v>0.48486247210688088</v>
      </c>
      <c r="V282" s="22"/>
      <c r="W282" s="38">
        <f t="shared" si="38"/>
        <v>7.5355051746454667</v>
      </c>
    </row>
    <row r="283" spans="1:23">
      <c r="A283" s="28" t="s">
        <v>570</v>
      </c>
      <c r="B283" s="29" t="s">
        <v>571</v>
      </c>
      <c r="C283" s="30">
        <v>329068149</v>
      </c>
      <c r="D283" s="21">
        <v>906.65</v>
      </c>
      <c r="E283" s="22"/>
      <c r="F283" s="22"/>
      <c r="G283" s="31">
        <v>0.28000000000000003</v>
      </c>
      <c r="H283" s="45">
        <f t="shared" si="39"/>
        <v>0</v>
      </c>
      <c r="I283" s="22"/>
      <c r="J283" s="23">
        <v>2632336</v>
      </c>
      <c r="K283" s="24">
        <f t="shared" si="40"/>
        <v>2903.3651353885184</v>
      </c>
      <c r="L283" s="26">
        <f t="shared" si="33"/>
        <v>7.9993642897356194</v>
      </c>
      <c r="M283" s="22"/>
      <c r="N283" s="24">
        <v>899272</v>
      </c>
      <c r="O283" s="26">
        <v>4</v>
      </c>
      <c r="P283" s="25">
        <f t="shared" si="41"/>
        <v>5.2665808139334693</v>
      </c>
      <c r="Q283" s="22"/>
      <c r="R283" s="24">
        <v>927000</v>
      </c>
      <c r="S283" s="24">
        <f t="shared" si="42"/>
        <v>2014.3076159488226</v>
      </c>
      <c r="T283" s="26">
        <f t="shared" si="43"/>
        <v>2.817045657007661</v>
      </c>
      <c r="U283" s="27">
        <f t="shared" si="44"/>
        <v>0.69378377228438926</v>
      </c>
      <c r="V283" s="22"/>
      <c r="W283" s="38">
        <f t="shared" si="38"/>
        <v>5.5498291328098119</v>
      </c>
    </row>
    <row r="284" spans="1:23">
      <c r="A284" s="28" t="s">
        <v>572</v>
      </c>
      <c r="B284" s="29" t="s">
        <v>573</v>
      </c>
      <c r="C284" s="30">
        <v>2274333436</v>
      </c>
      <c r="D284" s="21">
        <v>2843.62</v>
      </c>
      <c r="E284" s="22"/>
      <c r="F284" s="22"/>
      <c r="G284" s="31">
        <v>0.28000000000000003</v>
      </c>
      <c r="H284" s="45">
        <f t="shared" si="39"/>
        <v>0</v>
      </c>
      <c r="I284" s="22"/>
      <c r="J284" s="23">
        <v>7110884</v>
      </c>
      <c r="K284" s="24">
        <f t="shared" si="40"/>
        <v>2500.6449525604689</v>
      </c>
      <c r="L284" s="26">
        <f t="shared" si="33"/>
        <v>3.1265793693409871</v>
      </c>
      <c r="M284" s="22"/>
      <c r="N284" s="24">
        <v>673327</v>
      </c>
      <c r="O284" s="26">
        <v>1.5629999999999999</v>
      </c>
      <c r="P284" s="25">
        <f t="shared" si="41"/>
        <v>2.8305247146707297</v>
      </c>
      <c r="Q284" s="22"/>
      <c r="R284" s="24">
        <v>5092212</v>
      </c>
      <c r="S284" s="24">
        <f t="shared" si="42"/>
        <v>2027.5349730273385</v>
      </c>
      <c r="T284" s="26">
        <f t="shared" si="43"/>
        <v>2.2389909585799188</v>
      </c>
      <c r="U284" s="27">
        <f t="shared" si="44"/>
        <v>0.81080481695384143</v>
      </c>
      <c r="V284" s="22"/>
      <c r="W284" s="38">
        <f t="shared" si="38"/>
        <v>2.5350456132501762</v>
      </c>
    </row>
    <row r="285" spans="1:23">
      <c r="A285" s="28" t="s">
        <v>574</v>
      </c>
      <c r="B285" s="29" t="s">
        <v>575</v>
      </c>
      <c r="C285" s="30">
        <v>40335868</v>
      </c>
      <c r="D285" s="21">
        <v>58.56</v>
      </c>
      <c r="E285" s="22"/>
      <c r="F285" s="22"/>
      <c r="G285" s="31">
        <v>0.28000000000000003</v>
      </c>
      <c r="H285" s="45">
        <f t="shared" si="39"/>
        <v>0</v>
      </c>
      <c r="I285" s="22"/>
      <c r="J285" s="23">
        <v>536418</v>
      </c>
      <c r="K285" s="24">
        <f t="shared" si="40"/>
        <v>9160.1434426229498</v>
      </c>
      <c r="L285" s="26">
        <f t="shared" si="33"/>
        <v>13.298784099551296</v>
      </c>
      <c r="M285" s="22"/>
      <c r="N285" s="24">
        <v>217100</v>
      </c>
      <c r="O285" s="26">
        <v>6.649</v>
      </c>
      <c r="P285" s="25">
        <f t="shared" si="41"/>
        <v>7.9164777115990157</v>
      </c>
      <c r="Q285" s="22"/>
      <c r="R285" s="24">
        <v>150000</v>
      </c>
      <c r="S285" s="24">
        <f t="shared" si="42"/>
        <v>6268.7841530054638</v>
      </c>
      <c r="T285" s="26">
        <f t="shared" si="43"/>
        <v>3.7187745656049844</v>
      </c>
      <c r="U285" s="27">
        <f t="shared" si="44"/>
        <v>0.68435436543889283</v>
      </c>
      <c r="V285" s="22"/>
      <c r="W285" s="38">
        <f t="shared" si="38"/>
        <v>9.1010809535572648</v>
      </c>
    </row>
    <row r="286" spans="1:23">
      <c r="A286" s="28" t="s">
        <v>576</v>
      </c>
      <c r="B286" s="29" t="s">
        <v>577</v>
      </c>
      <c r="C286" s="30">
        <v>157741940</v>
      </c>
      <c r="D286" s="21">
        <v>255.60000000000002</v>
      </c>
      <c r="E286" s="22"/>
      <c r="F286" s="22"/>
      <c r="G286" s="31">
        <v>0.36000000000000004</v>
      </c>
      <c r="H286" s="45">
        <f t="shared" si="39"/>
        <v>1</v>
      </c>
      <c r="I286" s="22"/>
      <c r="J286" s="23">
        <v>1120671</v>
      </c>
      <c r="K286" s="24">
        <f t="shared" si="40"/>
        <v>4384.4718309859154</v>
      </c>
      <c r="L286" s="26">
        <f t="shared" si="33"/>
        <v>7.1044580788089711</v>
      </c>
      <c r="M286" s="22"/>
      <c r="N286" s="24">
        <v>235969</v>
      </c>
      <c r="O286" s="26">
        <v>2.7629999999999999</v>
      </c>
      <c r="P286" s="25">
        <f t="shared" si="41"/>
        <v>5.6085401257268677</v>
      </c>
      <c r="Q286" s="22"/>
      <c r="R286" s="24">
        <v>583000</v>
      </c>
      <c r="S286" s="24">
        <f t="shared" si="42"/>
        <v>3204.1040688575895</v>
      </c>
      <c r="T286" s="26">
        <f t="shared" si="43"/>
        <v>3.695909914636526</v>
      </c>
      <c r="U286" s="27">
        <f t="shared" si="44"/>
        <v>0.7307845032128073</v>
      </c>
      <c r="V286" s="22"/>
      <c r="W286" s="38">
        <f t="shared" si="38"/>
        <v>5.1918278677186294</v>
      </c>
    </row>
    <row r="287" spans="1:23">
      <c r="A287" s="28" t="s">
        <v>578</v>
      </c>
      <c r="B287" s="29" t="s">
        <v>579</v>
      </c>
      <c r="C287" s="30">
        <v>13170506</v>
      </c>
      <c r="D287" s="21">
        <v>599.20000000000005</v>
      </c>
      <c r="E287" s="22"/>
      <c r="F287" s="22"/>
      <c r="G287" s="31">
        <v>0.28000000000000003</v>
      </c>
      <c r="H287" s="45">
        <f t="shared" si="39"/>
        <v>0</v>
      </c>
      <c r="I287" s="22"/>
      <c r="J287" s="23">
        <v>1746891</v>
      </c>
      <c r="K287" s="24">
        <f t="shared" si="40"/>
        <v>2915.3721628838448</v>
      </c>
      <c r="L287" s="26">
        <f t="shared" si="33"/>
        <v>132.63658966481623</v>
      </c>
      <c r="M287" s="22"/>
      <c r="N287" s="24">
        <v>856759</v>
      </c>
      <c r="O287" s="26">
        <v>66.317999999999998</v>
      </c>
      <c r="P287" s="25">
        <f t="shared" si="41"/>
        <v>67.585254507305947</v>
      </c>
      <c r="Q287" s="22"/>
      <c r="R287" s="24">
        <v>0</v>
      </c>
      <c r="S287" s="24">
        <f t="shared" si="42"/>
        <v>1429.8381174899866</v>
      </c>
      <c r="T287" s="26">
        <f t="shared" si="43"/>
        <v>0</v>
      </c>
      <c r="U287" s="27">
        <f t="shared" si="44"/>
        <v>0.49044788713205345</v>
      </c>
      <c r="V287" s="22"/>
      <c r="W287" s="38">
        <f t="shared" si="38"/>
        <v>65.051335157510266</v>
      </c>
    </row>
    <row r="288" spans="1:23">
      <c r="A288" s="28" t="s">
        <v>580</v>
      </c>
      <c r="B288" s="29" t="s">
        <v>581</v>
      </c>
      <c r="C288" s="30">
        <v>4546827496</v>
      </c>
      <c r="D288" s="21">
        <v>7354.2400000000007</v>
      </c>
      <c r="E288" s="22"/>
      <c r="F288" s="22"/>
      <c r="G288" s="31">
        <v>0.28000000000000003</v>
      </c>
      <c r="H288" s="45">
        <f t="shared" si="39"/>
        <v>0</v>
      </c>
      <c r="I288" s="22"/>
      <c r="J288" s="23">
        <v>19018227</v>
      </c>
      <c r="K288" s="24">
        <f t="shared" si="40"/>
        <v>2586.0220770603078</v>
      </c>
      <c r="L288" s="26">
        <f t="shared" si="33"/>
        <v>4.1827465450868733</v>
      </c>
      <c r="M288" s="22"/>
      <c r="N288" s="24">
        <v>3747255</v>
      </c>
      <c r="O288" s="26">
        <v>2.0910000000000002</v>
      </c>
      <c r="P288" s="25">
        <f t="shared" si="41"/>
        <v>3.3585993780134387</v>
      </c>
      <c r="Q288" s="22"/>
      <c r="R288" s="24">
        <v>10187000</v>
      </c>
      <c r="S288" s="24">
        <f t="shared" si="42"/>
        <v>1894.7239959533547</v>
      </c>
      <c r="T288" s="26">
        <f t="shared" si="43"/>
        <v>2.240463270040892</v>
      </c>
      <c r="U288" s="27">
        <f t="shared" si="44"/>
        <v>0.73267897159919271</v>
      </c>
      <c r="V288" s="22"/>
      <c r="W288" s="38">
        <f t="shared" si="38"/>
        <v>3.0646104371143266</v>
      </c>
    </row>
    <row r="289" spans="1:23" ht="31.2">
      <c r="A289" s="28" t="s">
        <v>582</v>
      </c>
      <c r="B289" s="29" t="s">
        <v>583</v>
      </c>
      <c r="C289" s="30">
        <v>1883711192</v>
      </c>
      <c r="D289" s="21">
        <v>3515.33</v>
      </c>
      <c r="E289" s="22"/>
      <c r="F289" s="22"/>
      <c r="G289" s="31">
        <v>0.32200000000000001</v>
      </c>
      <c r="H289" s="45">
        <f t="shared" si="39"/>
        <v>1</v>
      </c>
      <c r="I289" s="22"/>
      <c r="J289" s="23">
        <v>9835264</v>
      </c>
      <c r="K289" s="24">
        <f t="shared" si="40"/>
        <v>2797.8209727109547</v>
      </c>
      <c r="L289" s="26">
        <f t="shared" si="33"/>
        <v>5.2212165228776755</v>
      </c>
      <c r="M289" s="22"/>
      <c r="N289" s="24">
        <v>1889441</v>
      </c>
      <c r="O289" s="26">
        <v>2.27</v>
      </c>
      <c r="P289" s="25">
        <f t="shared" si="41"/>
        <v>4.2181747572267971</v>
      </c>
      <c r="Q289" s="22"/>
      <c r="R289" s="24">
        <v>7500000</v>
      </c>
      <c r="S289" s="24">
        <f t="shared" si="42"/>
        <v>2670.9984553370523</v>
      </c>
      <c r="T289" s="26">
        <f t="shared" si="43"/>
        <v>3.9815020645691424</v>
      </c>
      <c r="U289" s="27">
        <f t="shared" si="44"/>
        <v>0.95467096765272397</v>
      </c>
      <c r="V289" s="22"/>
      <c r="W289" s="38">
        <f t="shared" si="38"/>
        <v>4.9845438302200202</v>
      </c>
    </row>
    <row r="290" spans="1:23" ht="31.2">
      <c r="A290" s="28" t="s">
        <v>584</v>
      </c>
      <c r="B290" s="29" t="s">
        <v>585</v>
      </c>
      <c r="C290" s="30">
        <v>2543203119</v>
      </c>
      <c r="D290" s="21">
        <v>4756</v>
      </c>
      <c r="E290" s="22"/>
      <c r="F290" s="22"/>
      <c r="G290" s="31">
        <v>0.28000000000000003</v>
      </c>
      <c r="H290" s="45">
        <f t="shared" si="39"/>
        <v>0</v>
      </c>
      <c r="I290" s="22"/>
      <c r="J290" s="23">
        <v>11187026</v>
      </c>
      <c r="K290" s="24">
        <f t="shared" si="40"/>
        <v>2352.1921783010935</v>
      </c>
      <c r="L290" s="26">
        <f t="shared" si="33"/>
        <v>4.3987937559618882</v>
      </c>
      <c r="M290" s="22"/>
      <c r="N290" s="24">
        <v>2370693</v>
      </c>
      <c r="O290" s="26">
        <v>2.1989999999999998</v>
      </c>
      <c r="P290" s="25">
        <f t="shared" si="41"/>
        <v>3.4666255849303242</v>
      </c>
      <c r="Q290" s="22"/>
      <c r="R290" s="24">
        <v>6700000</v>
      </c>
      <c r="S290" s="24">
        <f t="shared" si="42"/>
        <v>1907.2104709840203</v>
      </c>
      <c r="T290" s="26">
        <f t="shared" si="43"/>
        <v>2.6344730194552737</v>
      </c>
      <c r="U290" s="27">
        <f t="shared" si="44"/>
        <v>0.81082255462711894</v>
      </c>
      <c r="V290" s="22"/>
      <c r="W290" s="38">
        <f t="shared" si="38"/>
        <v>3.5666411904868385</v>
      </c>
    </row>
    <row r="291" spans="1:23">
      <c r="A291" s="28" t="s">
        <v>586</v>
      </c>
      <c r="B291" s="29" t="s">
        <v>587</v>
      </c>
      <c r="C291" s="30">
        <v>562560058</v>
      </c>
      <c r="D291" s="21">
        <v>382.89</v>
      </c>
      <c r="E291" s="22"/>
      <c r="F291" s="22"/>
      <c r="G291" s="31">
        <v>0.33430000000000004</v>
      </c>
      <c r="H291" s="45">
        <f t="shared" si="39"/>
        <v>1</v>
      </c>
      <c r="I291" s="22"/>
      <c r="J291" s="23">
        <v>1664825</v>
      </c>
      <c r="K291" s="24">
        <f t="shared" si="40"/>
        <v>4348.05035388754</v>
      </c>
      <c r="L291" s="26">
        <f t="shared" si="33"/>
        <v>2.9593729173001475</v>
      </c>
      <c r="M291" s="22"/>
      <c r="N291" s="24">
        <v>0</v>
      </c>
      <c r="O291" s="26">
        <v>1.2390000000000001</v>
      </c>
      <c r="P291" s="25">
        <f t="shared" si="41"/>
        <v>2.9593729173001475</v>
      </c>
      <c r="Q291" s="22"/>
      <c r="R291" s="24">
        <v>964460</v>
      </c>
      <c r="S291" s="24">
        <f t="shared" si="42"/>
        <v>2518.8957664081067</v>
      </c>
      <c r="T291" s="26">
        <f t="shared" si="43"/>
        <v>1.714412508113045</v>
      </c>
      <c r="U291" s="27">
        <f t="shared" si="44"/>
        <v>0.57931614433949519</v>
      </c>
      <c r="V291" s="22"/>
      <c r="W291" s="38">
        <f t="shared" si="38"/>
        <v>1.714412508113045</v>
      </c>
    </row>
    <row r="292" spans="1:23">
      <c r="A292" s="28" t="s">
        <v>588</v>
      </c>
      <c r="B292" s="29" t="s">
        <v>589</v>
      </c>
      <c r="C292" s="30">
        <v>3004500255</v>
      </c>
      <c r="D292" s="21">
        <v>3800.6</v>
      </c>
      <c r="E292" s="22"/>
      <c r="F292" s="22"/>
      <c r="G292" s="31">
        <v>0.28770000000000001</v>
      </c>
      <c r="H292" s="45">
        <f t="shared" si="39"/>
        <v>1</v>
      </c>
      <c r="I292" s="22"/>
      <c r="J292" s="23">
        <v>9366110</v>
      </c>
      <c r="K292" s="24">
        <f t="shared" si="40"/>
        <v>2464.3766773667317</v>
      </c>
      <c r="L292" s="26">
        <f t="shared" si="33"/>
        <v>3.1173603611493119</v>
      </c>
      <c r="M292" s="22"/>
      <c r="N292" s="24">
        <v>751107</v>
      </c>
      <c r="O292" s="26">
        <v>1.5169999999999999</v>
      </c>
      <c r="P292" s="25">
        <f t="shared" si="41"/>
        <v>2.8673663733804542</v>
      </c>
      <c r="Q292" s="22"/>
      <c r="R292" s="24">
        <v>8200000</v>
      </c>
      <c r="S292" s="24">
        <f t="shared" si="42"/>
        <v>2355.1826027469347</v>
      </c>
      <c r="T292" s="26">
        <f t="shared" si="43"/>
        <v>2.7292392424842715</v>
      </c>
      <c r="U292" s="27">
        <f t="shared" si="44"/>
        <v>0.95569099658235912</v>
      </c>
      <c r="V292" s="22"/>
      <c r="W292" s="38">
        <f t="shared" si="38"/>
        <v>2.9792332302531292</v>
      </c>
    </row>
    <row r="293" spans="1:23">
      <c r="A293" s="28" t="s">
        <v>590</v>
      </c>
      <c r="B293" s="29" t="s">
        <v>591</v>
      </c>
      <c r="C293" s="30">
        <v>1335736163</v>
      </c>
      <c r="D293" s="21">
        <v>1133.53</v>
      </c>
      <c r="E293" s="22"/>
      <c r="F293" s="22"/>
      <c r="G293" s="31">
        <v>0.28000000000000003</v>
      </c>
      <c r="H293" s="45">
        <f t="shared" si="39"/>
        <v>0</v>
      </c>
      <c r="I293" s="22"/>
      <c r="J293" s="23">
        <v>3197828</v>
      </c>
      <c r="K293" s="24">
        <f t="shared" si="40"/>
        <v>2821.123393293517</v>
      </c>
      <c r="L293" s="26">
        <f t="shared" si="33"/>
        <v>2.3940566173022</v>
      </c>
      <c r="M293" s="22"/>
      <c r="N293" s="24">
        <v>0</v>
      </c>
      <c r="O293" s="26">
        <v>1.1970000000000001</v>
      </c>
      <c r="P293" s="25">
        <f t="shared" si="41"/>
        <v>2.3940566173022</v>
      </c>
      <c r="Q293" s="22"/>
      <c r="R293" s="24">
        <v>2395000</v>
      </c>
      <c r="S293" s="24">
        <f t="shared" si="42"/>
        <v>2112.8686492638044</v>
      </c>
      <c r="T293" s="26">
        <f t="shared" si="43"/>
        <v>1.7930187609961414</v>
      </c>
      <c r="U293" s="27">
        <f t="shared" si="44"/>
        <v>0.74894584699364697</v>
      </c>
      <c r="V293" s="22"/>
      <c r="W293" s="38">
        <f t="shared" si="38"/>
        <v>1.7930187609961414</v>
      </c>
    </row>
    <row r="294" spans="1:23">
      <c r="A294" s="28" t="s">
        <v>592</v>
      </c>
      <c r="B294" s="29" t="s">
        <v>593</v>
      </c>
      <c r="C294" s="30">
        <v>152336728</v>
      </c>
      <c r="D294" s="21">
        <v>211.239</v>
      </c>
      <c r="E294" s="22"/>
      <c r="F294" s="22"/>
      <c r="G294" s="31">
        <v>0.28000000000000003</v>
      </c>
      <c r="H294" s="45">
        <f t="shared" si="39"/>
        <v>0</v>
      </c>
      <c r="I294" s="22"/>
      <c r="J294" s="23">
        <v>740473</v>
      </c>
      <c r="K294" s="24">
        <f t="shared" si="40"/>
        <v>3505.3801618072421</v>
      </c>
      <c r="L294" s="26">
        <f t="shared" si="33"/>
        <v>4.8607647658022426</v>
      </c>
      <c r="M294" s="22"/>
      <c r="N294" s="24">
        <v>177196</v>
      </c>
      <c r="O294" s="26">
        <v>2.4300000000000002</v>
      </c>
      <c r="P294" s="25">
        <f t="shared" si="41"/>
        <v>3.6975784329567589</v>
      </c>
      <c r="Q294" s="22"/>
      <c r="R294" s="24">
        <v>470000</v>
      </c>
      <c r="S294" s="24">
        <f t="shared" si="42"/>
        <v>3063.8092397710648</v>
      </c>
      <c r="T294" s="26">
        <f t="shared" si="43"/>
        <v>3.0852704148929866</v>
      </c>
      <c r="U294" s="27">
        <f t="shared" si="44"/>
        <v>0.87403051833085066</v>
      </c>
      <c r="V294" s="22"/>
      <c r="W294" s="38">
        <f t="shared" si="38"/>
        <v>4.2484567477384703</v>
      </c>
    </row>
    <row r="295" spans="1:23">
      <c r="A295" s="28" t="s">
        <v>594</v>
      </c>
      <c r="B295" s="29" t="s">
        <v>595</v>
      </c>
      <c r="C295" s="30">
        <v>226434021</v>
      </c>
      <c r="D295" s="21">
        <v>302.13</v>
      </c>
      <c r="E295" s="22"/>
      <c r="F295" s="22"/>
      <c r="G295" s="31">
        <v>0.28000000000000003</v>
      </c>
      <c r="H295" s="45">
        <f t="shared" si="39"/>
        <v>0</v>
      </c>
      <c r="I295" s="22"/>
      <c r="J295" s="23">
        <v>1042068</v>
      </c>
      <c r="K295" s="24">
        <f t="shared" si="40"/>
        <v>3449.0715916989375</v>
      </c>
      <c r="L295" s="26">
        <f t="shared" si="33"/>
        <v>4.6020822992848771</v>
      </c>
      <c r="M295" s="22"/>
      <c r="N295" s="24">
        <v>234137</v>
      </c>
      <c r="O295" s="26">
        <v>2.3010000000000002</v>
      </c>
      <c r="P295" s="25">
        <f t="shared" si="41"/>
        <v>3.5680636524137865</v>
      </c>
      <c r="Q295" s="22"/>
      <c r="R295" s="24">
        <v>613000</v>
      </c>
      <c r="S295" s="24">
        <f t="shared" si="42"/>
        <v>2803.8824347135342</v>
      </c>
      <c r="T295" s="26">
        <f t="shared" si="43"/>
        <v>2.7071903651792679</v>
      </c>
      <c r="U295" s="27">
        <f t="shared" si="44"/>
        <v>0.81293831112748882</v>
      </c>
      <c r="V295" s="22"/>
      <c r="W295" s="38">
        <f t="shared" si="38"/>
        <v>3.7412090120503576</v>
      </c>
    </row>
    <row r="296" spans="1:23">
      <c r="A296" s="28" t="s">
        <v>596</v>
      </c>
      <c r="B296" s="29" t="s">
        <v>597</v>
      </c>
      <c r="C296" s="30">
        <v>66397719</v>
      </c>
      <c r="D296" s="21">
        <v>118.24</v>
      </c>
      <c r="E296" s="22"/>
      <c r="F296" s="22"/>
      <c r="G296" s="31">
        <v>0.28000000000000003</v>
      </c>
      <c r="H296" s="45">
        <f t="shared" si="39"/>
        <v>0</v>
      </c>
      <c r="I296" s="22"/>
      <c r="J296" s="23">
        <v>623122</v>
      </c>
      <c r="K296" s="24">
        <f t="shared" si="40"/>
        <v>5269.9763193504741</v>
      </c>
      <c r="L296" s="26">
        <f t="shared" si="33"/>
        <v>9.3846898565898016</v>
      </c>
      <c r="M296" s="22"/>
      <c r="N296" s="24">
        <v>227429</v>
      </c>
      <c r="O296" s="26">
        <v>4.6920000000000002</v>
      </c>
      <c r="P296" s="25">
        <f t="shared" si="41"/>
        <v>5.9594366487198149</v>
      </c>
      <c r="Q296" s="22"/>
      <c r="R296" s="24">
        <v>220000</v>
      </c>
      <c r="S296" s="24">
        <f t="shared" si="42"/>
        <v>3784.0747631935051</v>
      </c>
      <c r="T296" s="26">
        <f t="shared" si="43"/>
        <v>3.3133668341829634</v>
      </c>
      <c r="U296" s="27">
        <f t="shared" si="44"/>
        <v>0.71804397854673718</v>
      </c>
      <c r="V296" s="22"/>
      <c r="W296" s="38">
        <f t="shared" si="38"/>
        <v>6.7386200420529505</v>
      </c>
    </row>
    <row r="297" spans="1:23">
      <c r="A297" s="28" t="s">
        <v>598</v>
      </c>
      <c r="B297" s="29" t="s">
        <v>599</v>
      </c>
      <c r="C297" s="30">
        <v>371911778</v>
      </c>
      <c r="D297" s="21">
        <v>723.9</v>
      </c>
      <c r="E297" s="22"/>
      <c r="F297" s="22"/>
      <c r="G297" s="31">
        <v>0.28000000000000003</v>
      </c>
      <c r="H297" s="45">
        <f t="shared" si="39"/>
        <v>0</v>
      </c>
      <c r="I297" s="22"/>
      <c r="J297" s="23">
        <v>2092504</v>
      </c>
      <c r="K297" s="24">
        <f t="shared" si="40"/>
        <v>2890.5981489155961</v>
      </c>
      <c r="L297" s="26">
        <f t="shared" si="33"/>
        <v>5.6263450736964824</v>
      </c>
      <c r="M297" s="22"/>
      <c r="N297" s="24">
        <v>575011</v>
      </c>
      <c r="O297" s="26">
        <v>2.8130000000000002</v>
      </c>
      <c r="P297" s="25">
        <f t="shared" si="41"/>
        <v>4.0802499134620041</v>
      </c>
      <c r="Q297" s="22"/>
      <c r="R297" s="24">
        <v>700000</v>
      </c>
      <c r="S297" s="24">
        <f t="shared" si="42"/>
        <v>1761.3081917391905</v>
      </c>
      <c r="T297" s="26">
        <f t="shared" si="43"/>
        <v>1.8821667970945519</v>
      </c>
      <c r="U297" s="27">
        <f t="shared" si="44"/>
        <v>0.6093230885102251</v>
      </c>
      <c r="V297" s="22"/>
      <c r="W297" s="38">
        <f t="shared" si="38"/>
        <v>3.4282619573290307</v>
      </c>
    </row>
    <row r="298" spans="1:23">
      <c r="A298" s="28" t="s">
        <v>600</v>
      </c>
      <c r="B298" s="29" t="s">
        <v>601</v>
      </c>
      <c r="C298" s="30">
        <v>76459869</v>
      </c>
      <c r="D298" s="21">
        <v>127.99</v>
      </c>
      <c r="E298" s="22"/>
      <c r="F298" s="22"/>
      <c r="G298" s="31">
        <v>0.28000000000000003</v>
      </c>
      <c r="H298" s="45">
        <f t="shared" si="39"/>
        <v>0</v>
      </c>
      <c r="I298" s="22"/>
      <c r="J298" s="23">
        <v>551081</v>
      </c>
      <c r="K298" s="24">
        <f t="shared" si="40"/>
        <v>4305.6566919290572</v>
      </c>
      <c r="L298" s="26">
        <f t="shared" si="33"/>
        <v>7.2074541482669812</v>
      </c>
      <c r="M298" s="22"/>
      <c r="N298" s="24">
        <v>178674</v>
      </c>
      <c r="O298" s="26">
        <v>3.6040000000000001</v>
      </c>
      <c r="P298" s="25">
        <f t="shared" si="41"/>
        <v>4.870620429653103</v>
      </c>
      <c r="Q298" s="22"/>
      <c r="R298" s="24">
        <v>335000</v>
      </c>
      <c r="S298" s="24">
        <f t="shared" si="42"/>
        <v>4013.3916712243145</v>
      </c>
      <c r="T298" s="26">
        <f t="shared" si="43"/>
        <v>4.3813833895007068</v>
      </c>
      <c r="U298" s="27">
        <f t="shared" si="44"/>
        <v>0.93212068643266599</v>
      </c>
      <c r="V298" s="22"/>
      <c r="W298" s="38">
        <f t="shared" si="38"/>
        <v>6.7182171081145849</v>
      </c>
    </row>
    <row r="299" spans="1:23">
      <c r="A299" s="28" t="s">
        <v>602</v>
      </c>
      <c r="B299" s="29" t="s">
        <v>603</v>
      </c>
      <c r="C299" s="30">
        <v>33121664</v>
      </c>
      <c r="D299" s="21">
        <v>67.75</v>
      </c>
      <c r="E299" s="22"/>
      <c r="F299" s="22"/>
      <c r="G299" s="31">
        <v>0.28000000000000003</v>
      </c>
      <c r="H299" s="45">
        <f t="shared" si="39"/>
        <v>0</v>
      </c>
      <c r="I299" s="22"/>
      <c r="J299" s="23">
        <v>579443</v>
      </c>
      <c r="K299" s="24">
        <f t="shared" si="40"/>
        <v>8552.6642066420663</v>
      </c>
      <c r="L299" s="26">
        <f t="shared" si="33"/>
        <v>17.494380717104068</v>
      </c>
      <c r="M299" s="22"/>
      <c r="N299" s="24">
        <v>247756</v>
      </c>
      <c r="O299" s="26">
        <v>8.7469999999999999</v>
      </c>
      <c r="P299" s="25">
        <f t="shared" si="41"/>
        <v>10.014200977342201</v>
      </c>
      <c r="Q299" s="22"/>
      <c r="R299" s="24">
        <v>0</v>
      </c>
      <c r="S299" s="24">
        <f t="shared" si="42"/>
        <v>3656.9151291512917</v>
      </c>
      <c r="T299" s="26">
        <f t="shared" si="43"/>
        <v>0</v>
      </c>
      <c r="U299" s="27">
        <f t="shared" si="44"/>
        <v>0.42757613777368958</v>
      </c>
      <c r="V299" s="22"/>
      <c r="W299" s="38">
        <f t="shared" si="38"/>
        <v>7.4801797397618675</v>
      </c>
    </row>
    <row r="300" spans="1:23">
      <c r="A300" s="28" t="s">
        <v>604</v>
      </c>
      <c r="B300" s="29" t="s">
        <v>605</v>
      </c>
      <c r="C300" s="30">
        <v>1544042627</v>
      </c>
      <c r="D300" s="21">
        <v>2053.52</v>
      </c>
      <c r="E300" s="22"/>
      <c r="F300" s="22"/>
      <c r="G300" s="31">
        <v>0.28000000000000003</v>
      </c>
      <c r="H300" s="45">
        <f t="shared" si="39"/>
        <v>0</v>
      </c>
      <c r="I300" s="22"/>
      <c r="J300" s="23">
        <v>4990451</v>
      </c>
      <c r="K300" s="24">
        <f t="shared" si="40"/>
        <v>2430.1935213681872</v>
      </c>
      <c r="L300" s="26">
        <f t="shared" si="33"/>
        <v>3.2320681519630092</v>
      </c>
      <c r="M300" s="22"/>
      <c r="N300" s="24">
        <v>538882</v>
      </c>
      <c r="O300" s="26">
        <v>1.6160000000000001</v>
      </c>
      <c r="P300" s="25">
        <f t="shared" si="41"/>
        <v>2.8830609480317149</v>
      </c>
      <c r="Q300" s="22"/>
      <c r="R300" s="24">
        <v>2950000</v>
      </c>
      <c r="S300" s="24">
        <f t="shared" si="42"/>
        <v>1698.9763917565936</v>
      </c>
      <c r="T300" s="26">
        <f t="shared" si="43"/>
        <v>1.9105690143618037</v>
      </c>
      <c r="U300" s="27">
        <f t="shared" si="44"/>
        <v>0.69911156326352064</v>
      </c>
      <c r="V300" s="22"/>
      <c r="W300" s="38">
        <f t="shared" si="38"/>
        <v>2.2595762182930978</v>
      </c>
    </row>
    <row r="301" spans="1:23">
      <c r="A301" s="28" t="s">
        <v>606</v>
      </c>
      <c r="B301" s="29" t="s">
        <v>607</v>
      </c>
      <c r="C301" s="30">
        <v>4793231338</v>
      </c>
      <c r="D301" s="21">
        <v>13926.949999999999</v>
      </c>
      <c r="E301" s="22"/>
      <c r="F301" s="22"/>
      <c r="G301" s="31">
        <v>0.28000000000000003</v>
      </c>
      <c r="H301" s="45">
        <f t="shared" si="39"/>
        <v>0</v>
      </c>
      <c r="I301" s="22"/>
      <c r="J301" s="23">
        <v>42823955</v>
      </c>
      <c r="K301" s="24">
        <f t="shared" si="40"/>
        <v>3074.8983086749076</v>
      </c>
      <c r="L301" s="26">
        <f t="shared" si="33"/>
        <v>8.9342558245620829</v>
      </c>
      <c r="M301" s="22"/>
      <c r="N301" s="24">
        <v>15338781</v>
      </c>
      <c r="O301" s="26">
        <v>4.4669999999999996</v>
      </c>
      <c r="P301" s="25">
        <f t="shared" si="41"/>
        <v>5.7341638785722218</v>
      </c>
      <c r="Q301" s="22"/>
      <c r="R301" s="24">
        <v>12677756</v>
      </c>
      <c r="S301" s="24">
        <f t="shared" si="42"/>
        <v>2011.6778619870111</v>
      </c>
      <c r="T301" s="26">
        <f t="shared" si="43"/>
        <v>2.6449288811688896</v>
      </c>
      <c r="U301" s="27">
        <f t="shared" si="44"/>
        <v>0.65422581823654546</v>
      </c>
      <c r="V301" s="22"/>
      <c r="W301" s="38">
        <f t="shared" si="38"/>
        <v>5.8450208271587494</v>
      </c>
    </row>
    <row r="302" spans="1:23">
      <c r="A302" s="28" t="s">
        <v>608</v>
      </c>
      <c r="B302" s="29" t="s">
        <v>609</v>
      </c>
      <c r="C302" s="30">
        <v>3170829684</v>
      </c>
      <c r="D302" s="21">
        <v>5232.0200000000004</v>
      </c>
      <c r="E302" s="22"/>
      <c r="F302" s="22"/>
      <c r="G302" s="31">
        <v>0.28000000000000003</v>
      </c>
      <c r="H302" s="45">
        <f t="shared" si="39"/>
        <v>0</v>
      </c>
      <c r="I302" s="22"/>
      <c r="J302" s="23">
        <v>12252686</v>
      </c>
      <c r="K302" s="24">
        <f t="shared" si="40"/>
        <v>2341.8652833895894</v>
      </c>
      <c r="L302" s="26">
        <f t="shared" si="33"/>
        <v>3.8641892567825478</v>
      </c>
      <c r="M302" s="22"/>
      <c r="N302" s="24">
        <v>2108705</v>
      </c>
      <c r="O302" s="26">
        <v>1.9319999999999999</v>
      </c>
      <c r="P302" s="25">
        <f t="shared" si="41"/>
        <v>3.1991566911292986</v>
      </c>
      <c r="Q302" s="22"/>
      <c r="R302" s="24">
        <v>8085000</v>
      </c>
      <c r="S302" s="24">
        <f t="shared" si="42"/>
        <v>1948.330663873609</v>
      </c>
      <c r="T302" s="26">
        <f t="shared" si="43"/>
        <v>2.5498058255215956</v>
      </c>
      <c r="U302" s="27">
        <f t="shared" si="44"/>
        <v>0.83195676441883848</v>
      </c>
      <c r="V302" s="22"/>
      <c r="W302" s="38">
        <f t="shared" si="38"/>
        <v>3.2148383911748444</v>
      </c>
    </row>
    <row r="303" spans="1:23">
      <c r="A303" s="1" t="s">
        <v>610</v>
      </c>
      <c r="B303" s="2" t="s">
        <v>611</v>
      </c>
      <c r="C303" s="20">
        <v>377611961</v>
      </c>
      <c r="D303" s="21">
        <v>1307.4099999999999</v>
      </c>
      <c r="E303" s="22"/>
      <c r="F303" s="22"/>
      <c r="G303" s="31">
        <v>0.28000000000000003</v>
      </c>
      <c r="H303" s="45">
        <f t="shared" si="39"/>
        <v>0</v>
      </c>
      <c r="I303" s="22"/>
      <c r="J303" s="23">
        <v>3117622</v>
      </c>
      <c r="K303" s="24">
        <f t="shared" si="40"/>
        <v>2384.5786708071687</v>
      </c>
      <c r="L303" s="26">
        <f t="shared" si="33"/>
        <v>8.2561526699097332</v>
      </c>
      <c r="M303" s="22"/>
      <c r="N303" s="24">
        <v>1080368</v>
      </c>
      <c r="O303" s="26">
        <v>4.1280000000000001</v>
      </c>
      <c r="P303" s="25">
        <f t="shared" si="41"/>
        <v>5.3950992299208451</v>
      </c>
      <c r="Q303" s="22"/>
      <c r="R303" s="24">
        <v>725000</v>
      </c>
      <c r="S303" s="24">
        <f t="shared" si="42"/>
        <v>1380.8736356613458</v>
      </c>
      <c r="T303" s="26">
        <f t="shared" si="43"/>
        <v>1.9199603690519751</v>
      </c>
      <c r="U303" s="27">
        <f t="shared" si="44"/>
        <v>0.57908495641870628</v>
      </c>
      <c r="V303" s="22"/>
      <c r="W303" s="38">
        <f t="shared" si="38"/>
        <v>4.7810138090408634</v>
      </c>
    </row>
  </sheetData>
  <mergeCells count="5">
    <mergeCell ref="B3:D3"/>
    <mergeCell ref="R3:U3"/>
    <mergeCell ref="J3:L3"/>
    <mergeCell ref="N3:P3"/>
    <mergeCell ref="G3:H3"/>
  </mergeCells>
  <pageMargins left="0.7" right="0.7" top="0.75" bottom="0.75" header="0.3" footer="0.3"/>
  <pageSetup paperSize="5" scale="52" fitToHeight="6" orientation="landscape" r:id="rId1"/>
  <headerFooter>
    <oddFooter>&amp;L&amp;"-,Regular"&amp;8Levy and Local Effort Assistance Technical Working Group&amp;C&amp;"-,Regular"&amp;8Technical Appendix for Option 2 &amp;R&amp;"-,Regular"&amp;8Tab A: Current Law 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D305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1.33203125" style="32" customWidth="1"/>
    <col min="7" max="7" width="15.33203125" style="32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4" width="13.44140625" style="3" customWidth="1"/>
    <col min="15" max="15" width="14.5546875" style="3" bestFit="1" customWidth="1"/>
    <col min="16" max="16" width="3.109375" style="3" customWidth="1"/>
    <col min="17" max="17" width="15" style="3" bestFit="1" customWidth="1"/>
    <col min="18" max="18" width="11.77734375" style="3" customWidth="1"/>
    <col min="19" max="19" width="14.33203125" style="3" customWidth="1"/>
    <col min="20" max="20" width="10.109375" style="3" customWidth="1"/>
    <col min="21" max="21" width="3.109375" style="3" customWidth="1"/>
    <col min="22" max="22" width="17.44140625" style="1" customWidth="1"/>
    <col min="23" max="23" width="3.109375" style="3" customWidth="1"/>
    <col min="24" max="24" width="13.33203125" style="1" bestFit="1" customWidth="1"/>
    <col min="25" max="25" width="13.33203125" style="49" customWidth="1"/>
    <col min="26" max="27" width="13.33203125" style="1" customWidth="1"/>
    <col min="28" max="28" width="12.6640625" style="1" customWidth="1"/>
    <col min="29" max="29" width="12.77734375" style="1" bestFit="1" customWidth="1"/>
    <col min="30" max="30" width="16" style="1" bestFit="1" customWidth="1"/>
    <col min="31" max="16384" width="8.88671875" style="1"/>
  </cols>
  <sheetData>
    <row r="1" spans="1:30" ht="25.8">
      <c r="A1" s="89" t="s">
        <v>681</v>
      </c>
      <c r="C1" s="2"/>
      <c r="D1" s="2"/>
    </row>
    <row r="2" spans="1:30" ht="18">
      <c r="A2" s="40" t="s">
        <v>635</v>
      </c>
    </row>
    <row r="3" spans="1:30" s="3" customFormat="1">
      <c r="A3" s="3" t="s">
        <v>639</v>
      </c>
      <c r="B3" s="2"/>
      <c r="F3" s="32"/>
      <c r="G3" s="32"/>
      <c r="Y3" s="24"/>
    </row>
    <row r="4" spans="1:30" s="3" customFormat="1" ht="16.2" thickBot="1">
      <c r="A4" s="90" t="s">
        <v>665</v>
      </c>
      <c r="B4" s="2"/>
      <c r="F4" s="32"/>
      <c r="G4" s="32"/>
      <c r="Y4" s="24"/>
    </row>
    <row r="5" spans="1:30" ht="16.2" thickBot="1">
      <c r="B5" s="91" t="s">
        <v>0</v>
      </c>
      <c r="C5" s="92"/>
      <c r="D5" s="93"/>
      <c r="E5" s="4"/>
      <c r="F5" s="97" t="s">
        <v>617</v>
      </c>
      <c r="G5" s="98"/>
      <c r="H5" s="4"/>
      <c r="I5" s="94" t="s">
        <v>619</v>
      </c>
      <c r="J5" s="95"/>
      <c r="K5" s="95"/>
      <c r="L5" s="4"/>
      <c r="M5" s="91" t="s">
        <v>620</v>
      </c>
      <c r="N5" s="92"/>
      <c r="O5" s="93"/>
      <c r="P5" s="4"/>
      <c r="Q5" s="94" t="s">
        <v>671</v>
      </c>
      <c r="R5" s="95"/>
      <c r="S5" s="95"/>
      <c r="T5" s="96"/>
      <c r="U5" s="4"/>
      <c r="V5" s="39" t="s">
        <v>631</v>
      </c>
      <c r="W5" s="4"/>
      <c r="X5" s="94" t="s">
        <v>632</v>
      </c>
      <c r="Y5" s="95"/>
      <c r="Z5" s="95"/>
      <c r="AA5" s="95"/>
      <c r="AB5" s="95"/>
      <c r="AC5" s="95"/>
      <c r="AD5" s="96"/>
    </row>
    <row r="6" spans="1:30">
      <c r="B6" s="5" t="s">
        <v>2</v>
      </c>
      <c r="C6" s="6" t="s">
        <v>3</v>
      </c>
      <c r="D6" s="6" t="s">
        <v>4</v>
      </c>
      <c r="E6" s="7"/>
      <c r="F6" s="33" t="s">
        <v>625</v>
      </c>
      <c r="G6" s="33" t="s">
        <v>5</v>
      </c>
      <c r="H6" s="7"/>
      <c r="I6" s="8" t="s">
        <v>6</v>
      </c>
      <c r="J6" s="8" t="s">
        <v>7</v>
      </c>
      <c r="K6" s="8" t="s">
        <v>8</v>
      </c>
      <c r="L6" s="7"/>
      <c r="M6" s="8" t="s">
        <v>9</v>
      </c>
      <c r="N6" s="8" t="s">
        <v>640</v>
      </c>
      <c r="O6" s="8" t="s">
        <v>10</v>
      </c>
      <c r="P6" s="7"/>
      <c r="Q6" s="8" t="s">
        <v>614</v>
      </c>
      <c r="R6" s="8" t="s">
        <v>615</v>
      </c>
      <c r="S6" s="8" t="s">
        <v>616</v>
      </c>
      <c r="T6" s="8" t="s">
        <v>621</v>
      </c>
      <c r="U6" s="7"/>
      <c r="V6" s="8" t="s">
        <v>643</v>
      </c>
      <c r="W6" s="7"/>
      <c r="X6" s="8" t="s">
        <v>645</v>
      </c>
      <c r="Y6" s="50" t="s">
        <v>651</v>
      </c>
      <c r="Z6" s="8" t="s">
        <v>646</v>
      </c>
      <c r="AA6" s="8" t="s">
        <v>647</v>
      </c>
      <c r="AB6" s="8" t="s">
        <v>648</v>
      </c>
      <c r="AC6" s="8" t="s">
        <v>652</v>
      </c>
      <c r="AD6" s="8" t="s">
        <v>654</v>
      </c>
    </row>
    <row r="7" spans="1:30" ht="93.6" customHeight="1">
      <c r="B7" s="9" t="s">
        <v>11</v>
      </c>
      <c r="C7" s="9" t="s">
        <v>12</v>
      </c>
      <c r="D7" s="9" t="s">
        <v>13</v>
      </c>
      <c r="E7" s="10"/>
      <c r="F7" s="34" t="s">
        <v>667</v>
      </c>
      <c r="G7" s="34" t="s">
        <v>642</v>
      </c>
      <c r="H7" s="10"/>
      <c r="I7" s="34" t="s">
        <v>626</v>
      </c>
      <c r="J7" s="9" t="s">
        <v>627</v>
      </c>
      <c r="K7" s="9" t="s">
        <v>628</v>
      </c>
      <c r="L7" s="10"/>
      <c r="M7" s="34" t="s">
        <v>629</v>
      </c>
      <c r="N7" s="34" t="s">
        <v>649</v>
      </c>
      <c r="O7" s="9" t="s">
        <v>630</v>
      </c>
      <c r="P7" s="10"/>
      <c r="Q7" s="52" t="s">
        <v>668</v>
      </c>
      <c r="R7" s="9" t="s">
        <v>669</v>
      </c>
      <c r="S7" s="9" t="s">
        <v>670</v>
      </c>
      <c r="T7" s="11" t="s">
        <v>18</v>
      </c>
      <c r="U7" s="10"/>
      <c r="V7" s="19" t="s">
        <v>684</v>
      </c>
      <c r="W7" s="10"/>
      <c r="X7" s="34" t="s">
        <v>633</v>
      </c>
      <c r="Y7" s="51" t="s">
        <v>644</v>
      </c>
      <c r="Z7" s="34" t="s">
        <v>655</v>
      </c>
      <c r="AA7" s="11" t="s">
        <v>653</v>
      </c>
      <c r="AB7" s="34" t="s">
        <v>685</v>
      </c>
      <c r="AC7" s="34" t="s">
        <v>634</v>
      </c>
      <c r="AD7" s="11" t="s">
        <v>672</v>
      </c>
    </row>
    <row r="8" spans="1:30" s="12" customFormat="1">
      <c r="B8" s="11" t="s">
        <v>19</v>
      </c>
      <c r="C8" s="13">
        <f>SUM(C10:C305)</f>
        <v>970481348130.27002</v>
      </c>
      <c r="D8" s="14">
        <f>SUM(D10:D305)</f>
        <v>988005.72000000009</v>
      </c>
      <c r="E8" s="10"/>
      <c r="F8" s="46">
        <f>F10</f>
        <v>2500</v>
      </c>
      <c r="G8" s="47">
        <f>SUM(G10:G305)</f>
        <v>14</v>
      </c>
      <c r="H8" s="10"/>
      <c r="I8" s="13">
        <f>SUM(I10:I305)</f>
        <v>2562968229.1311998</v>
      </c>
      <c r="J8" s="13">
        <f>I8/D8</f>
        <v>2594.0823795344013</v>
      </c>
      <c r="K8" s="41">
        <f>I8/C8*1000</f>
        <v>2.6409247679710859</v>
      </c>
      <c r="L8" s="10"/>
      <c r="M8" s="13">
        <f>SUM(M10:M305)</f>
        <v>300312528</v>
      </c>
      <c r="N8" s="15">
        <v>1.32</v>
      </c>
      <c r="O8" s="15">
        <f>(I8-M8)/C8*1000</f>
        <v>2.33147778212372</v>
      </c>
      <c r="P8" s="10"/>
      <c r="Q8" s="13">
        <f>SUM(Q10:Q305)</f>
        <v>1933447130.3672001</v>
      </c>
      <c r="R8" s="16">
        <f>(M8+Q8)/D8</f>
        <v>2260.877253187562</v>
      </c>
      <c r="S8" s="15">
        <f>Q8/C8*1000</f>
        <v>1.9922558368506313</v>
      </c>
      <c r="T8" s="17">
        <f>(M8+Q8)/I8</f>
        <v>0.87155183313544404</v>
      </c>
      <c r="U8" s="10"/>
      <c r="V8" s="37">
        <f>(Q8+M8)/C8*1000</f>
        <v>2.301702822697997</v>
      </c>
      <c r="W8" s="10"/>
      <c r="X8" s="16">
        <f>I8-'(A) Current Law'!J6</f>
        <v>-11834537.868800163</v>
      </c>
      <c r="Y8" s="16">
        <f>J8-'(A) Current Law'!K6</f>
        <v>-11.978207847622798</v>
      </c>
      <c r="Z8" s="37">
        <f>O8-'(A) Current Law'!P6</f>
        <v>-2.5948759271399169E-4</v>
      </c>
      <c r="AA8" s="43">
        <f>N8-'(A) Current Law'!O6</f>
        <v>5.3000000000000158E-2</v>
      </c>
      <c r="AB8" s="16">
        <f>Q8-'(A) Current Law'!R6</f>
        <v>214262.36720013618</v>
      </c>
      <c r="AC8" s="16">
        <f>M8-'(A) Current Law'!N6</f>
        <v>-11582710</v>
      </c>
      <c r="AD8" s="37">
        <f>S8-'(A) Current Law'!T6</f>
        <v>2.2077947980436718E-4</v>
      </c>
    </row>
    <row r="9" spans="1:30">
      <c r="C9" s="13"/>
      <c r="D9" s="18"/>
      <c r="E9" s="10"/>
      <c r="F9" s="29"/>
      <c r="G9" s="29"/>
      <c r="H9" s="10"/>
      <c r="I9" s="13"/>
      <c r="J9" s="13"/>
      <c r="K9" s="13"/>
      <c r="L9" s="10"/>
      <c r="M9" s="9"/>
      <c r="N9" s="9"/>
      <c r="O9" s="19"/>
      <c r="P9" s="10"/>
      <c r="Q9" s="9"/>
      <c r="R9" s="9"/>
      <c r="S9" s="19"/>
      <c r="U9" s="10"/>
      <c r="V9" s="3"/>
      <c r="W9" s="10"/>
    </row>
    <row r="10" spans="1:30">
      <c r="A10" s="1" t="s">
        <v>20</v>
      </c>
      <c r="B10" s="2" t="s">
        <v>21</v>
      </c>
      <c r="C10" s="20">
        <v>1340800873</v>
      </c>
      <c r="D10" s="21">
        <v>2995.45</v>
      </c>
      <c r="E10" s="22"/>
      <c r="F10" s="48">
        <v>2500</v>
      </c>
      <c r="G10" s="45">
        <f>IF(F10&gt;2500,1,0)</f>
        <v>0</v>
      </c>
      <c r="H10" s="22"/>
      <c r="I10" s="23">
        <v>7488625</v>
      </c>
      <c r="J10" s="24">
        <f t="shared" ref="J10:J73" si="0">I10/D10</f>
        <v>2500</v>
      </c>
      <c r="K10" s="26">
        <f t="shared" ref="K10:K73" si="1">I10/C10*1000</f>
        <v>5.5851880400737182</v>
      </c>
      <c r="L10" s="22"/>
      <c r="M10" s="24">
        <v>1974713</v>
      </c>
      <c r="N10" s="26">
        <v>2.7930000000000001</v>
      </c>
      <c r="O10" s="25">
        <f t="shared" ref="O10:O73" si="2">(I10-M10)/C10*1000</f>
        <v>4.1124018570056524</v>
      </c>
      <c r="P10" s="22"/>
      <c r="Q10" s="24">
        <v>4868000</v>
      </c>
      <c r="R10" s="24">
        <f t="shared" ref="R10:R73" si="3">(M10+Q10)/D10</f>
        <v>2284.3689595887095</v>
      </c>
      <c r="S10" s="26">
        <f t="shared" ref="S10:S73" si="4">Q10/C10*1000</f>
        <v>3.6306658938161358</v>
      </c>
      <c r="T10" s="27">
        <f t="shared" ref="T10:T73" si="5">(M10+Q10)/I10</f>
        <v>0.91374758383548382</v>
      </c>
      <c r="U10" s="22"/>
      <c r="V10" s="38">
        <f t="shared" ref="V10:V73" si="6">(Q10+M10)/C10*1000</f>
        <v>5.1034520768842011</v>
      </c>
      <c r="W10" s="22"/>
      <c r="X10" s="42">
        <f>I10-'(A) Current Law'!J8</f>
        <v>-1041915</v>
      </c>
      <c r="Y10" s="42">
        <f>J10-'(A) Current Law'!K8</f>
        <v>-347.83254602814304</v>
      </c>
      <c r="Z10" s="38">
        <f>O10-'(A) Current Law'!P8</f>
        <v>-0.33578811668927067</v>
      </c>
      <c r="AA10" s="44">
        <f>N10-'(A) Current Law'!O8</f>
        <v>-0.3879999999999999</v>
      </c>
      <c r="AB10" s="42">
        <f>Q10-'(A) Current Law'!R8</f>
        <v>0</v>
      </c>
      <c r="AC10" s="42">
        <f>M10-'(A) Current Law'!N8</f>
        <v>-591690</v>
      </c>
      <c r="AD10" s="38">
        <f>S10-'(A) Current Law'!T8</f>
        <v>0</v>
      </c>
    </row>
    <row r="11" spans="1:30">
      <c r="A11" s="1" t="s">
        <v>22</v>
      </c>
      <c r="B11" s="2" t="s">
        <v>23</v>
      </c>
      <c r="C11" s="20">
        <v>382647417</v>
      </c>
      <c r="D11" s="21">
        <v>573.9</v>
      </c>
      <c r="E11" s="22"/>
      <c r="F11" s="48">
        <v>2500</v>
      </c>
      <c r="G11" s="45">
        <f t="shared" ref="G11:G74" si="7">IF(F11&gt;2500,1,0)</f>
        <v>0</v>
      </c>
      <c r="H11" s="22"/>
      <c r="I11" s="23">
        <v>1539664.7287999999</v>
      </c>
      <c r="J11" s="24">
        <f t="shared" si="0"/>
        <v>2682.8101216239761</v>
      </c>
      <c r="K11" s="26">
        <f t="shared" si="1"/>
        <v>4.0237165087148616</v>
      </c>
      <c r="L11" s="22"/>
      <c r="M11" s="24">
        <v>264773</v>
      </c>
      <c r="N11" s="26">
        <v>2.012</v>
      </c>
      <c r="O11" s="25">
        <f t="shared" si="2"/>
        <v>3.3317661956150091</v>
      </c>
      <c r="P11" s="22"/>
      <c r="Q11" s="24">
        <v>577109</v>
      </c>
      <c r="R11" s="24">
        <f t="shared" si="3"/>
        <v>1466.9489458093744</v>
      </c>
      <c r="S11" s="26">
        <f t="shared" si="4"/>
        <v>1.5082004329850212</v>
      </c>
      <c r="T11" s="27">
        <f t="shared" si="5"/>
        <v>0.54679566547981839</v>
      </c>
      <c r="U11" s="22"/>
      <c r="V11" s="38">
        <f t="shared" si="6"/>
        <v>2.2001507460848742</v>
      </c>
      <c r="W11" s="22"/>
      <c r="X11" s="42">
        <f>I11-'(A) Current Law'!J9</f>
        <v>106813.72879999992</v>
      </c>
      <c r="Y11" s="42">
        <f>J11-'(A) Current Law'!K9</f>
        <v>186.11906046349486</v>
      </c>
      <c r="Z11" s="38">
        <f>O11-'(A) Current Law'!P9</f>
        <v>0.19228596752816962</v>
      </c>
      <c r="AA11" s="44">
        <f>N11-'(A) Current Law'!O9</f>
        <v>0.1399999999999999</v>
      </c>
      <c r="AB11" s="42">
        <f>Q11-'(A) Current Law'!R9</f>
        <v>0</v>
      </c>
      <c r="AC11" s="42">
        <f>M11-'(A) Current Law'!N9</f>
        <v>33236</v>
      </c>
      <c r="AD11" s="38">
        <f>S11-'(A) Current Law'!T9</f>
        <v>0</v>
      </c>
    </row>
    <row r="12" spans="1:30">
      <c r="A12" s="1" t="s">
        <v>24</v>
      </c>
      <c r="B12" s="2" t="s">
        <v>25</v>
      </c>
      <c r="C12" s="20">
        <v>68687026</v>
      </c>
      <c r="D12" s="21">
        <v>65.22</v>
      </c>
      <c r="E12" s="22"/>
      <c r="F12" s="48">
        <v>2500</v>
      </c>
      <c r="G12" s="45">
        <f t="shared" si="7"/>
        <v>0</v>
      </c>
      <c r="H12" s="22"/>
      <c r="I12" s="23">
        <v>454570.28920000006</v>
      </c>
      <c r="J12" s="24">
        <f t="shared" si="0"/>
        <v>6969.7989757743035</v>
      </c>
      <c r="K12" s="26">
        <f t="shared" si="1"/>
        <v>6.6179934650249681</v>
      </c>
      <c r="L12" s="22"/>
      <c r="M12" s="24">
        <v>136618</v>
      </c>
      <c r="N12" s="26">
        <v>3.3090000000000002</v>
      </c>
      <c r="O12" s="25">
        <f t="shared" si="2"/>
        <v>4.6290006674622957</v>
      </c>
      <c r="P12" s="22"/>
      <c r="Q12" s="24">
        <v>185000</v>
      </c>
      <c r="R12" s="24">
        <f t="shared" si="3"/>
        <v>4931.2787488500462</v>
      </c>
      <c r="S12" s="26">
        <f t="shared" si="4"/>
        <v>2.693376184317545</v>
      </c>
      <c r="T12" s="27">
        <f t="shared" si="5"/>
        <v>0.70752094371591401</v>
      </c>
      <c r="U12" s="22"/>
      <c r="V12" s="38">
        <f t="shared" si="6"/>
        <v>4.6823689818802174</v>
      </c>
      <c r="W12" s="22"/>
      <c r="X12" s="42">
        <f>I12-'(A) Current Law'!J10</f>
        <v>-120410.71079999994</v>
      </c>
      <c r="Y12" s="42">
        <f>J12-'(A) Current Law'!K10</f>
        <v>-1846.2237166513332</v>
      </c>
      <c r="Z12" s="38">
        <f>O12-'(A) Current Law'!P10</f>
        <v>-0.82336816853884454</v>
      </c>
      <c r="AA12" s="44">
        <f>N12-'(A) Current Law'!O10</f>
        <v>-0.87699999999999978</v>
      </c>
      <c r="AB12" s="42">
        <f>Q12-'(A) Current Law'!R10</f>
        <v>0</v>
      </c>
      <c r="AC12" s="42">
        <f>M12-'(A) Current Law'!N10</f>
        <v>-63856</v>
      </c>
      <c r="AD12" s="38">
        <f>S12-'(A) Current Law'!T10</f>
        <v>0</v>
      </c>
    </row>
    <row r="13" spans="1:30">
      <c r="A13" s="1" t="s">
        <v>26</v>
      </c>
      <c r="B13" s="2" t="s">
        <v>27</v>
      </c>
      <c r="C13" s="20">
        <v>5324061760</v>
      </c>
      <c r="D13" s="21">
        <v>2620.4899999999998</v>
      </c>
      <c r="E13" s="22"/>
      <c r="F13" s="48">
        <v>2602.5666955416737</v>
      </c>
      <c r="G13" s="45">
        <f t="shared" si="7"/>
        <v>1</v>
      </c>
      <c r="H13" s="22"/>
      <c r="I13" s="23">
        <v>6820000</v>
      </c>
      <c r="J13" s="24">
        <f t="shared" si="0"/>
        <v>2602.5666955416737</v>
      </c>
      <c r="K13" s="26">
        <f t="shared" si="1"/>
        <v>1.2809768758204638</v>
      </c>
      <c r="L13" s="22"/>
      <c r="M13" s="24">
        <v>0</v>
      </c>
      <c r="N13" s="26">
        <v>0.64</v>
      </c>
      <c r="O13" s="25">
        <f t="shared" si="2"/>
        <v>1.2809768758204638</v>
      </c>
      <c r="P13" s="22"/>
      <c r="Q13" s="24">
        <v>6820000</v>
      </c>
      <c r="R13" s="24">
        <f t="shared" si="3"/>
        <v>2602.5666955416737</v>
      </c>
      <c r="S13" s="26">
        <f t="shared" si="4"/>
        <v>1.2809768758204638</v>
      </c>
      <c r="T13" s="27">
        <f t="shared" si="5"/>
        <v>1</v>
      </c>
      <c r="U13" s="22"/>
      <c r="V13" s="38">
        <f t="shared" si="6"/>
        <v>1.2809768758204638</v>
      </c>
      <c r="W13" s="22"/>
      <c r="X13" s="42">
        <f>I13-'(A) Current Law'!J11</f>
        <v>-804297</v>
      </c>
      <c r="Y13" s="42">
        <f>J13-'(A) Current Law'!K11</f>
        <v>-306.92618556071602</v>
      </c>
      <c r="Z13" s="38">
        <f>O13-'(A) Current Law'!P11</f>
        <v>-0.1510683076674153</v>
      </c>
      <c r="AA13" s="44">
        <f>N13-'(A) Current Law'!O11</f>
        <v>6.0000000000000053E-2</v>
      </c>
      <c r="AB13" s="42">
        <f>Q13-'(A) Current Law'!R11</f>
        <v>0</v>
      </c>
      <c r="AC13" s="42">
        <f>M13-'(A) Current Law'!N11</f>
        <v>0</v>
      </c>
      <c r="AD13" s="38">
        <f>S13-'(A) Current Law'!T11</f>
        <v>0</v>
      </c>
    </row>
    <row r="14" spans="1:30">
      <c r="A14" s="1" t="s">
        <v>28</v>
      </c>
      <c r="B14" s="2" t="s">
        <v>29</v>
      </c>
      <c r="C14" s="20">
        <v>4002706151</v>
      </c>
      <c r="D14" s="21">
        <v>5299.5599999999995</v>
      </c>
      <c r="E14" s="22"/>
      <c r="F14" s="48">
        <v>2500</v>
      </c>
      <c r="G14" s="45">
        <f t="shared" si="7"/>
        <v>0</v>
      </c>
      <c r="H14" s="22"/>
      <c r="I14" s="23">
        <v>13248899.999999998</v>
      </c>
      <c r="J14" s="24">
        <f t="shared" si="0"/>
        <v>2500</v>
      </c>
      <c r="K14" s="26">
        <f t="shared" si="1"/>
        <v>3.3099856697424599</v>
      </c>
      <c r="L14" s="22"/>
      <c r="M14" s="24">
        <v>1340901</v>
      </c>
      <c r="N14" s="26">
        <v>1.655</v>
      </c>
      <c r="O14" s="25">
        <f t="shared" si="2"/>
        <v>2.9749870589488592</v>
      </c>
      <c r="P14" s="22"/>
      <c r="Q14" s="24">
        <v>11335000</v>
      </c>
      <c r="R14" s="24">
        <f t="shared" si="3"/>
        <v>2391.8780049664501</v>
      </c>
      <c r="S14" s="26">
        <f t="shared" si="4"/>
        <v>2.831834157290853</v>
      </c>
      <c r="T14" s="27">
        <f t="shared" si="5"/>
        <v>0.95675120198658015</v>
      </c>
      <c r="U14" s="22"/>
      <c r="V14" s="38">
        <f t="shared" si="6"/>
        <v>3.1668327680844537</v>
      </c>
      <c r="W14" s="22"/>
      <c r="X14" s="42">
        <f>I14-'(A) Current Law'!J12</f>
        <v>1364409.9999999981</v>
      </c>
      <c r="Y14" s="42">
        <f>J14-'(A) Current Law'!K12</f>
        <v>257.45722286378486</v>
      </c>
      <c r="Z14" s="38">
        <f>O14-'(A) Current Law'!P12</f>
        <v>0.22380808538148367</v>
      </c>
      <c r="AA14" s="44">
        <f>N14-'(A) Current Law'!O12</f>
        <v>0.16999999999999993</v>
      </c>
      <c r="AB14" s="42">
        <f>Q14-'(A) Current Law'!R12</f>
        <v>322839</v>
      </c>
      <c r="AC14" s="42">
        <f>M14-'(A) Current Law'!N12</f>
        <v>468572</v>
      </c>
      <c r="AD14" s="38">
        <f>S14-'(A) Current Law'!T12</f>
        <v>8.0655183723477464E-2</v>
      </c>
    </row>
    <row r="15" spans="1:30">
      <c r="A15" s="1" t="s">
        <v>30</v>
      </c>
      <c r="B15" s="2" t="s">
        <v>31</v>
      </c>
      <c r="C15" s="20">
        <v>349534641</v>
      </c>
      <c r="D15" s="21">
        <v>616.92999999999995</v>
      </c>
      <c r="E15" s="22"/>
      <c r="F15" s="48">
        <v>2500</v>
      </c>
      <c r="G15" s="45">
        <f t="shared" si="7"/>
        <v>0</v>
      </c>
      <c r="H15" s="22"/>
      <c r="I15" s="23">
        <v>1632905.0923999997</v>
      </c>
      <c r="J15" s="24">
        <f t="shared" si="0"/>
        <v>2646.8239385343554</v>
      </c>
      <c r="K15" s="26">
        <f t="shared" si="1"/>
        <v>4.671654539671219</v>
      </c>
      <c r="L15" s="22"/>
      <c r="M15" s="24">
        <v>355101</v>
      </c>
      <c r="N15" s="26">
        <v>2.3359999999999999</v>
      </c>
      <c r="O15" s="25">
        <f t="shared" si="2"/>
        <v>3.6557294829040985</v>
      </c>
      <c r="P15" s="22"/>
      <c r="Q15" s="24">
        <v>1210000</v>
      </c>
      <c r="R15" s="24">
        <f t="shared" si="3"/>
        <v>2536.9182889468825</v>
      </c>
      <c r="S15" s="26">
        <f t="shared" si="4"/>
        <v>3.4617455841808824</v>
      </c>
      <c r="T15" s="27">
        <f t="shared" si="5"/>
        <v>0.95847640336503381</v>
      </c>
      <c r="U15" s="22"/>
      <c r="V15" s="38">
        <f t="shared" si="6"/>
        <v>4.4776706409480029</v>
      </c>
      <c r="W15" s="22"/>
      <c r="X15" s="42">
        <f>I15-'(A) Current Law'!J13</f>
        <v>-61441.907600000268</v>
      </c>
      <c r="Y15" s="42">
        <f>J15-'(A) Current Law'!K13</f>
        <v>-99.592996936443797</v>
      </c>
      <c r="Z15" s="38">
        <f>O15-'(A) Current Law'!P13</f>
        <v>-3.4840345337904033E-2</v>
      </c>
      <c r="AA15" s="44">
        <f>N15-'(A) Current Law'!O13</f>
        <v>-8.8000000000000078E-2</v>
      </c>
      <c r="AB15" s="42">
        <f>Q15-'(A) Current Law'!R13</f>
        <v>0</v>
      </c>
      <c r="AC15" s="42">
        <f>M15-'(A) Current Law'!N13</f>
        <v>-49264</v>
      </c>
      <c r="AD15" s="38">
        <f>S15-'(A) Current Law'!T13</f>
        <v>0</v>
      </c>
    </row>
    <row r="16" spans="1:30">
      <c r="A16" s="1" t="s">
        <v>32</v>
      </c>
      <c r="B16" s="2" t="s">
        <v>33</v>
      </c>
      <c r="C16" s="20">
        <v>10451688904</v>
      </c>
      <c r="D16" s="21">
        <v>13503.480000000001</v>
      </c>
      <c r="E16" s="22"/>
      <c r="F16" s="48">
        <v>2500</v>
      </c>
      <c r="G16" s="45">
        <f t="shared" si="7"/>
        <v>0</v>
      </c>
      <c r="H16" s="22"/>
      <c r="I16" s="23">
        <v>33758700</v>
      </c>
      <c r="J16" s="24">
        <f t="shared" si="0"/>
        <v>2499.9999999999995</v>
      </c>
      <c r="K16" s="26">
        <f t="shared" si="1"/>
        <v>3.2299755867283899</v>
      </c>
      <c r="L16" s="22"/>
      <c r="M16" s="24">
        <v>3083224</v>
      </c>
      <c r="N16" s="26">
        <v>1.615</v>
      </c>
      <c r="O16" s="25">
        <f t="shared" si="2"/>
        <v>2.9349779046963493</v>
      </c>
      <c r="P16" s="22"/>
      <c r="Q16" s="24">
        <v>29400000</v>
      </c>
      <c r="R16" s="24">
        <f t="shared" si="3"/>
        <v>2405.5446447878617</v>
      </c>
      <c r="S16" s="26">
        <f t="shared" si="4"/>
        <v>2.8129425081479633</v>
      </c>
      <c r="T16" s="27">
        <f t="shared" si="5"/>
        <v>0.9622178579151448</v>
      </c>
      <c r="U16" s="22"/>
      <c r="V16" s="38">
        <f t="shared" si="6"/>
        <v>3.1079401901800043</v>
      </c>
      <c r="W16" s="22"/>
      <c r="X16" s="42">
        <f>I16-'(A) Current Law'!J14</f>
        <v>349629</v>
      </c>
      <c r="Y16" s="42">
        <f>J16-'(A) Current Law'!K14</f>
        <v>25.891770121479567</v>
      </c>
      <c r="Z16" s="38">
        <f>O16-'(A) Current Law'!P14</f>
        <v>1.9542965914516319E-2</v>
      </c>
      <c r="AA16" s="44">
        <f>N16-'(A) Current Law'!O14</f>
        <v>6.6999999999999948E-2</v>
      </c>
      <c r="AB16" s="42">
        <f>Q16-'(A) Current Law'!R14</f>
        <v>0</v>
      </c>
      <c r="AC16" s="42">
        <f>M16-'(A) Current Law'!N14</f>
        <v>145372</v>
      </c>
      <c r="AD16" s="38">
        <f>S16-'(A) Current Law'!T14</f>
        <v>0</v>
      </c>
    </row>
    <row r="17" spans="1:30">
      <c r="A17" s="1" t="s">
        <v>34</v>
      </c>
      <c r="B17" s="2" t="s">
        <v>35</v>
      </c>
      <c r="C17" s="20">
        <v>7201806725</v>
      </c>
      <c r="D17" s="21">
        <v>3834.16</v>
      </c>
      <c r="E17" s="22"/>
      <c r="F17" s="48">
        <v>2500</v>
      </c>
      <c r="G17" s="45">
        <f t="shared" si="7"/>
        <v>0</v>
      </c>
      <c r="H17" s="22"/>
      <c r="I17" s="23">
        <v>9585400</v>
      </c>
      <c r="J17" s="24">
        <f t="shared" si="0"/>
        <v>2500</v>
      </c>
      <c r="K17" s="26">
        <f t="shared" si="1"/>
        <v>1.3309715694987634</v>
      </c>
      <c r="L17" s="22"/>
      <c r="M17" s="24">
        <v>0</v>
      </c>
      <c r="N17" s="26">
        <v>0.66500000000000004</v>
      </c>
      <c r="O17" s="25">
        <f t="shared" si="2"/>
        <v>1.3309715694987634</v>
      </c>
      <c r="P17" s="22"/>
      <c r="Q17" s="24">
        <v>8925000</v>
      </c>
      <c r="R17" s="24">
        <f t="shared" si="3"/>
        <v>2327.758883301688</v>
      </c>
      <c r="S17" s="26">
        <f t="shared" si="4"/>
        <v>1.2392723577290947</v>
      </c>
      <c r="T17" s="27">
        <f t="shared" si="5"/>
        <v>0.93110355332067518</v>
      </c>
      <c r="U17" s="22"/>
      <c r="V17" s="38">
        <f t="shared" si="6"/>
        <v>1.2392723577290947</v>
      </c>
      <c r="W17" s="22"/>
      <c r="X17" s="42">
        <f>I17-'(A) Current Law'!J15</f>
        <v>588228</v>
      </c>
      <c r="Y17" s="42">
        <f>J17-'(A) Current Law'!K15</f>
        <v>153.41769774865952</v>
      </c>
      <c r="Z17" s="38">
        <f>O17-'(A) Current Law'!P15</f>
        <v>8.1677837584567925E-2</v>
      </c>
      <c r="AA17" s="44">
        <f>N17-'(A) Current Law'!O15</f>
        <v>6.1000000000000054E-2</v>
      </c>
      <c r="AB17" s="42">
        <f>Q17-'(A) Current Law'!R15</f>
        <v>0</v>
      </c>
      <c r="AC17" s="42">
        <f>M17-'(A) Current Law'!N15</f>
        <v>0</v>
      </c>
      <c r="AD17" s="38">
        <f>S17-'(A) Current Law'!T15</f>
        <v>0</v>
      </c>
    </row>
    <row r="18" spans="1:30">
      <c r="A18" s="1" t="s">
        <v>36</v>
      </c>
      <c r="B18" s="2" t="s">
        <v>37</v>
      </c>
      <c r="C18" s="20">
        <v>6744236259</v>
      </c>
      <c r="D18" s="21">
        <v>12906.02</v>
      </c>
      <c r="E18" s="22"/>
      <c r="F18" s="48">
        <v>2500</v>
      </c>
      <c r="G18" s="45">
        <f t="shared" si="7"/>
        <v>0</v>
      </c>
      <c r="H18" s="22"/>
      <c r="I18" s="23">
        <v>32265050</v>
      </c>
      <c r="J18" s="24">
        <f t="shared" si="0"/>
        <v>2500</v>
      </c>
      <c r="K18" s="26">
        <f t="shared" si="1"/>
        <v>4.7840924844445016</v>
      </c>
      <c r="L18" s="22"/>
      <c r="M18" s="24">
        <v>7229960</v>
      </c>
      <c r="N18" s="26">
        <v>2.3919999999999999</v>
      </c>
      <c r="O18" s="25">
        <f t="shared" si="2"/>
        <v>3.7120719142351151</v>
      </c>
      <c r="P18" s="22"/>
      <c r="Q18" s="24">
        <v>20500000</v>
      </c>
      <c r="R18" s="24">
        <f t="shared" si="3"/>
        <v>2148.6066192366043</v>
      </c>
      <c r="S18" s="26">
        <f t="shared" si="4"/>
        <v>3.0396325414376322</v>
      </c>
      <c r="T18" s="27">
        <f t="shared" si="5"/>
        <v>0.85944264769464174</v>
      </c>
      <c r="U18" s="22"/>
      <c r="V18" s="38">
        <f t="shared" si="6"/>
        <v>4.1116531116470183</v>
      </c>
      <c r="W18" s="22"/>
      <c r="X18" s="42">
        <f>I18-'(A) Current Law'!J16</f>
        <v>2539558</v>
      </c>
      <c r="Y18" s="42">
        <f>J18-'(A) Current Law'!K16</f>
        <v>196.7731337778805</v>
      </c>
      <c r="Z18" s="38">
        <f>O18-'(A) Current Law'!P16</f>
        <v>0.24143400934792236</v>
      </c>
      <c r="AA18" s="44">
        <f>N18-'(A) Current Law'!O16</f>
        <v>0.18799999999999972</v>
      </c>
      <c r="AB18" s="42">
        <f>Q18-'(A) Current Law'!R16</f>
        <v>0</v>
      </c>
      <c r="AC18" s="42">
        <f>M18-'(A) Current Law'!N16</f>
        <v>911270</v>
      </c>
      <c r="AD18" s="38">
        <f>S18-'(A) Current Law'!T16</f>
        <v>0</v>
      </c>
    </row>
    <row r="19" spans="1:30">
      <c r="A19" s="1" t="s">
        <v>38</v>
      </c>
      <c r="B19" s="2" t="s">
        <v>39</v>
      </c>
      <c r="C19" s="20">
        <v>47032856494</v>
      </c>
      <c r="D19" s="21">
        <v>16933.77</v>
      </c>
      <c r="E19" s="22"/>
      <c r="F19" s="48">
        <v>2592.452832417117</v>
      </c>
      <c r="G19" s="45">
        <f t="shared" si="7"/>
        <v>1</v>
      </c>
      <c r="H19" s="22"/>
      <c r="I19" s="23">
        <v>43900000</v>
      </c>
      <c r="J19" s="24">
        <f t="shared" si="0"/>
        <v>2592.452832417117</v>
      </c>
      <c r="K19" s="26">
        <f t="shared" si="1"/>
        <v>0.93339004416200699</v>
      </c>
      <c r="L19" s="22"/>
      <c r="M19" s="24">
        <v>0</v>
      </c>
      <c r="N19" s="26">
        <v>0.46700000000000003</v>
      </c>
      <c r="O19" s="25">
        <f t="shared" si="2"/>
        <v>0.93339004416200699</v>
      </c>
      <c r="P19" s="22"/>
      <c r="Q19" s="24">
        <v>43900000</v>
      </c>
      <c r="R19" s="24">
        <f t="shared" si="3"/>
        <v>2592.452832417117</v>
      </c>
      <c r="S19" s="26">
        <f t="shared" si="4"/>
        <v>0.93339004416200699</v>
      </c>
      <c r="T19" s="27">
        <f t="shared" si="5"/>
        <v>1</v>
      </c>
      <c r="U19" s="22"/>
      <c r="V19" s="38">
        <f t="shared" si="6"/>
        <v>0.93339004416200699</v>
      </c>
      <c r="W19" s="22"/>
      <c r="X19" s="42">
        <f>I19-'(A) Current Law'!J17</f>
        <v>-2747620</v>
      </c>
      <c r="Y19" s="42">
        <f>J19-'(A) Current Law'!K17</f>
        <v>-162.25683943976992</v>
      </c>
      <c r="Z19" s="38">
        <f>O19-'(A) Current Law'!P17</f>
        <v>-5.8419160663790826E-2</v>
      </c>
      <c r="AA19" s="44">
        <f>N19-'(A) Current Law'!O17</f>
        <v>6.6000000000000003E-2</v>
      </c>
      <c r="AB19" s="42">
        <f>Q19-'(A) Current Law'!R17</f>
        <v>0</v>
      </c>
      <c r="AC19" s="42">
        <f>M19-'(A) Current Law'!N17</f>
        <v>0</v>
      </c>
      <c r="AD19" s="38">
        <f>S19-'(A) Current Law'!T17</f>
        <v>0</v>
      </c>
    </row>
    <row r="20" spans="1:30">
      <c r="A20" s="1" t="s">
        <v>40</v>
      </c>
      <c r="B20" s="2" t="s">
        <v>41</v>
      </c>
      <c r="C20" s="20">
        <v>13391568266</v>
      </c>
      <c r="D20" s="21">
        <v>10273.82</v>
      </c>
      <c r="E20" s="22"/>
      <c r="F20" s="48">
        <v>2500</v>
      </c>
      <c r="G20" s="45">
        <f t="shared" si="7"/>
        <v>0</v>
      </c>
      <c r="H20" s="22"/>
      <c r="I20" s="23">
        <v>25684550</v>
      </c>
      <c r="J20" s="24">
        <f t="shared" si="0"/>
        <v>2500</v>
      </c>
      <c r="K20" s="26">
        <f t="shared" si="1"/>
        <v>1.9179643108127065</v>
      </c>
      <c r="L20" s="22"/>
      <c r="M20" s="24">
        <v>0</v>
      </c>
      <c r="N20" s="26">
        <v>0.95899999999999996</v>
      </c>
      <c r="O20" s="25">
        <f t="shared" si="2"/>
        <v>1.9179643108127065</v>
      </c>
      <c r="P20" s="22"/>
      <c r="Q20" s="24">
        <v>25400000</v>
      </c>
      <c r="R20" s="24">
        <f t="shared" si="3"/>
        <v>2472.3033886129988</v>
      </c>
      <c r="S20" s="26">
        <f t="shared" si="4"/>
        <v>1.8967158659444197</v>
      </c>
      <c r="T20" s="27">
        <f t="shared" si="5"/>
        <v>0.98892135544519955</v>
      </c>
      <c r="U20" s="22"/>
      <c r="V20" s="38">
        <f t="shared" si="6"/>
        <v>1.8967158659444197</v>
      </c>
      <c r="W20" s="22"/>
      <c r="X20" s="42">
        <f>I20-'(A) Current Law'!J18</f>
        <v>-1053619</v>
      </c>
      <c r="Y20" s="42">
        <f>J20-'(A) Current Law'!K18</f>
        <v>-102.55377259870238</v>
      </c>
      <c r="Z20" s="38">
        <f>O20-'(A) Current Law'!P18</f>
        <v>-7.8677790313405271E-2</v>
      </c>
      <c r="AA20" s="44">
        <f>N20-'(A) Current Law'!O18</f>
        <v>3.7999999999999923E-2</v>
      </c>
      <c r="AB20" s="42">
        <f>Q20-'(A) Current Law'!R18</f>
        <v>0</v>
      </c>
      <c r="AC20" s="42">
        <f>M20-'(A) Current Law'!N18</f>
        <v>0</v>
      </c>
      <c r="AD20" s="38">
        <f>S20-'(A) Current Law'!T18</f>
        <v>0</v>
      </c>
    </row>
    <row r="21" spans="1:30">
      <c r="A21" s="1" t="s">
        <v>42</v>
      </c>
      <c r="B21" s="2" t="s">
        <v>43</v>
      </c>
      <c r="C21" s="20">
        <v>16947238</v>
      </c>
      <c r="D21" s="21">
        <v>6.78</v>
      </c>
      <c r="E21" s="22"/>
      <c r="F21" s="48">
        <v>2500</v>
      </c>
      <c r="G21" s="45">
        <f t="shared" si="7"/>
        <v>0</v>
      </c>
      <c r="H21" s="22"/>
      <c r="I21" s="23">
        <v>68812.02840000001</v>
      </c>
      <c r="J21" s="24">
        <f t="shared" si="0"/>
        <v>10149.266725663718</v>
      </c>
      <c r="K21" s="26">
        <f t="shared" si="1"/>
        <v>4.0603683266854462</v>
      </c>
      <c r="L21" s="22"/>
      <c r="M21" s="24">
        <v>12034</v>
      </c>
      <c r="N21" s="26">
        <v>2.0299999999999998</v>
      </c>
      <c r="O21" s="25">
        <f t="shared" si="2"/>
        <v>3.3502821167673464</v>
      </c>
      <c r="P21" s="22"/>
      <c r="Q21" s="24">
        <v>25000</v>
      </c>
      <c r="R21" s="24">
        <f t="shared" si="3"/>
        <v>5462.2418879056049</v>
      </c>
      <c r="S21" s="26">
        <f t="shared" si="4"/>
        <v>1.475166631872403</v>
      </c>
      <c r="T21" s="27">
        <f t="shared" si="5"/>
        <v>0.53819079107396284</v>
      </c>
      <c r="U21" s="22"/>
      <c r="V21" s="38">
        <f t="shared" si="6"/>
        <v>2.1852528417905033</v>
      </c>
      <c r="W21" s="22"/>
      <c r="X21" s="42">
        <f>I21-'(A) Current Law'!J19</f>
        <v>-45587.97159999999</v>
      </c>
      <c r="Y21" s="42">
        <f>J21-'(A) Current Law'!K19</f>
        <v>-6723.8896165191727</v>
      </c>
      <c r="Z21" s="38">
        <f>O21-'(A) Current Law'!P19</f>
        <v>-1.2919492604045559</v>
      </c>
      <c r="AA21" s="44">
        <f>N21-'(A) Current Law'!O19</f>
        <v>-1.3450000000000002</v>
      </c>
      <c r="AB21" s="42">
        <f>Q21-'(A) Current Law'!R19</f>
        <v>0</v>
      </c>
      <c r="AC21" s="42">
        <f>M21-'(A) Current Law'!N19</f>
        <v>-23693</v>
      </c>
      <c r="AD21" s="38">
        <f>S21-'(A) Current Law'!T19</f>
        <v>0</v>
      </c>
    </row>
    <row r="22" spans="1:30">
      <c r="A22" s="1" t="s">
        <v>44</v>
      </c>
      <c r="B22" s="2" t="s">
        <v>45</v>
      </c>
      <c r="C22" s="20">
        <v>10406746643</v>
      </c>
      <c r="D22" s="21">
        <v>16946.330000000002</v>
      </c>
      <c r="E22" s="22"/>
      <c r="F22" s="48">
        <v>2500</v>
      </c>
      <c r="G22" s="45">
        <f t="shared" si="7"/>
        <v>0</v>
      </c>
      <c r="H22" s="22"/>
      <c r="I22" s="23">
        <v>42365825.000000007</v>
      </c>
      <c r="J22" s="24">
        <f t="shared" si="0"/>
        <v>2500</v>
      </c>
      <c r="K22" s="26">
        <f t="shared" si="1"/>
        <v>4.0709961002555</v>
      </c>
      <c r="L22" s="22"/>
      <c r="M22" s="24">
        <v>7442646</v>
      </c>
      <c r="N22" s="26">
        <v>2.0350000000000001</v>
      </c>
      <c r="O22" s="25">
        <f t="shared" si="2"/>
        <v>3.3558210070858943</v>
      </c>
      <c r="P22" s="22"/>
      <c r="Q22" s="24">
        <v>29920000</v>
      </c>
      <c r="R22" s="24">
        <f t="shared" si="3"/>
        <v>2204.7632732278903</v>
      </c>
      <c r="S22" s="26">
        <f t="shared" si="4"/>
        <v>2.8750579817493112</v>
      </c>
      <c r="T22" s="27">
        <f t="shared" si="5"/>
        <v>0.88190530929115607</v>
      </c>
      <c r="U22" s="22"/>
      <c r="V22" s="38">
        <f t="shared" si="6"/>
        <v>3.5902330749189164</v>
      </c>
      <c r="W22" s="22"/>
      <c r="X22" s="42">
        <f>I22-'(A) Current Law'!J20</f>
        <v>396562.00000000745</v>
      </c>
      <c r="Y22" s="42">
        <f>J22-'(A) Current Law'!K20</f>
        <v>23.401054977685817</v>
      </c>
      <c r="Z22" s="38">
        <f>O22-'(A) Current Law'!P20</f>
        <v>1.0045502555818153E-2</v>
      </c>
      <c r="AA22" s="44">
        <f>N22-'(A) Current Law'!O20</f>
        <v>8.1000000000000183E-2</v>
      </c>
      <c r="AB22" s="42">
        <f>Q22-'(A) Current Law'!R20</f>
        <v>0</v>
      </c>
      <c r="AC22" s="42">
        <f>M22-'(A) Current Law'!N20</f>
        <v>292021</v>
      </c>
      <c r="AD22" s="38">
        <f>S22-'(A) Current Law'!T20</f>
        <v>0</v>
      </c>
    </row>
    <row r="23" spans="1:30">
      <c r="A23" s="1" t="s">
        <v>46</v>
      </c>
      <c r="B23" s="2" t="s">
        <v>47</v>
      </c>
      <c r="C23" s="20">
        <v>392001678</v>
      </c>
      <c r="D23" s="21">
        <v>84.89</v>
      </c>
      <c r="E23" s="22"/>
      <c r="F23" s="48">
        <v>2500</v>
      </c>
      <c r="G23" s="45">
        <f t="shared" si="7"/>
        <v>0</v>
      </c>
      <c r="H23" s="22"/>
      <c r="I23" s="23">
        <v>459705.8504</v>
      </c>
      <c r="J23" s="24">
        <f t="shared" si="0"/>
        <v>5415.3121734008719</v>
      </c>
      <c r="K23" s="26">
        <f t="shared" si="1"/>
        <v>1.1727139861885998</v>
      </c>
      <c r="L23" s="22"/>
      <c r="M23" s="24">
        <v>0</v>
      </c>
      <c r="N23" s="26">
        <v>0.58599999999999997</v>
      </c>
      <c r="O23" s="25">
        <f t="shared" si="2"/>
        <v>1.1727139861885998</v>
      </c>
      <c r="P23" s="22"/>
      <c r="Q23" s="24">
        <v>65000</v>
      </c>
      <c r="R23" s="24">
        <f t="shared" si="3"/>
        <v>765.69678407350693</v>
      </c>
      <c r="S23" s="26">
        <f t="shared" si="4"/>
        <v>0.16581561673825285</v>
      </c>
      <c r="T23" s="27">
        <f t="shared" si="5"/>
        <v>0.14139476350679916</v>
      </c>
      <c r="U23" s="22"/>
      <c r="V23" s="38">
        <f t="shared" si="6"/>
        <v>0.16581561673825285</v>
      </c>
      <c r="W23" s="22"/>
      <c r="X23" s="42">
        <f>I23-'(A) Current Law'!J21</f>
        <v>-51379.149600000004</v>
      </c>
      <c r="Y23" s="42">
        <f>J23-'(A) Current Law'!K21</f>
        <v>-605.24384026387088</v>
      </c>
      <c r="Z23" s="38">
        <f>O23-'(A) Current Law'!P21</f>
        <v>-0.13106869812939936</v>
      </c>
      <c r="AA23" s="44">
        <f>N23-'(A) Current Law'!O21</f>
        <v>-6.6000000000000059E-2</v>
      </c>
      <c r="AB23" s="42">
        <f>Q23-'(A) Current Law'!R21</f>
        <v>0</v>
      </c>
      <c r="AC23" s="42">
        <f>M23-'(A) Current Law'!N21</f>
        <v>0</v>
      </c>
      <c r="AD23" s="38">
        <f>S23-'(A) Current Law'!T21</f>
        <v>0</v>
      </c>
    </row>
    <row r="24" spans="1:30">
      <c r="A24" s="1" t="s">
        <v>48</v>
      </c>
      <c r="B24" s="2" t="s">
        <v>49</v>
      </c>
      <c r="C24" s="20">
        <v>4759666758</v>
      </c>
      <c r="D24" s="21">
        <v>2080.89</v>
      </c>
      <c r="E24" s="22"/>
      <c r="F24" s="48">
        <v>2500</v>
      </c>
      <c r="G24" s="45">
        <f t="shared" si="7"/>
        <v>0</v>
      </c>
      <c r="H24" s="22"/>
      <c r="I24" s="23">
        <v>5248244.4560000002</v>
      </c>
      <c r="J24" s="24">
        <f t="shared" si="0"/>
        <v>2522.1152756753122</v>
      </c>
      <c r="K24" s="26">
        <f t="shared" si="1"/>
        <v>1.1026495599043364</v>
      </c>
      <c r="L24" s="22"/>
      <c r="M24" s="24">
        <v>0</v>
      </c>
      <c r="N24" s="26">
        <v>0.55100000000000005</v>
      </c>
      <c r="O24" s="25">
        <f t="shared" si="2"/>
        <v>1.1026495599043364</v>
      </c>
      <c r="P24" s="22"/>
      <c r="Q24" s="24">
        <v>5130000</v>
      </c>
      <c r="R24" s="24">
        <f t="shared" si="3"/>
        <v>2465.2912936291686</v>
      </c>
      <c r="S24" s="26">
        <f t="shared" si="4"/>
        <v>1.0778065484054209</v>
      </c>
      <c r="T24" s="27">
        <f t="shared" si="5"/>
        <v>0.97746971258840309</v>
      </c>
      <c r="U24" s="22"/>
      <c r="V24" s="38">
        <f t="shared" si="6"/>
        <v>1.0778065484054209</v>
      </c>
      <c r="W24" s="22"/>
      <c r="X24" s="42">
        <f>I24-'(A) Current Law'!J22</f>
        <v>-630126.54399999976</v>
      </c>
      <c r="Y24" s="42">
        <f>J24-'(A) Current Law'!K22</f>
        <v>-302.8158835882723</v>
      </c>
      <c r="Z24" s="38">
        <f>O24-'(A) Current Law'!P22</f>
        <v>-0.13238879443416707</v>
      </c>
      <c r="AA24" s="44">
        <f>N24-'(A) Current Law'!O22</f>
        <v>1.9000000000000017E-2</v>
      </c>
      <c r="AB24" s="42">
        <f>Q24-'(A) Current Law'!R22</f>
        <v>0</v>
      </c>
      <c r="AC24" s="42">
        <f>M24-'(A) Current Law'!N22</f>
        <v>0</v>
      </c>
      <c r="AD24" s="38">
        <f>S24-'(A) Current Law'!T22</f>
        <v>0</v>
      </c>
    </row>
    <row r="25" spans="1:30">
      <c r="A25" s="1" t="s">
        <v>50</v>
      </c>
      <c r="B25" s="2" t="s">
        <v>51</v>
      </c>
      <c r="C25" s="20">
        <v>118363081</v>
      </c>
      <c r="D25" s="21">
        <v>101.00999999999999</v>
      </c>
      <c r="E25" s="22"/>
      <c r="F25" s="48">
        <v>2500</v>
      </c>
      <c r="G25" s="45">
        <f t="shared" si="7"/>
        <v>0</v>
      </c>
      <c r="H25" s="22"/>
      <c r="I25" s="23">
        <v>280308.8848</v>
      </c>
      <c r="J25" s="24">
        <f t="shared" si="0"/>
        <v>2775.0607345807348</v>
      </c>
      <c r="K25" s="26">
        <f t="shared" si="1"/>
        <v>2.3682121353363557</v>
      </c>
      <c r="L25" s="22"/>
      <c r="M25" s="24">
        <v>0</v>
      </c>
      <c r="N25" s="26">
        <v>1.1839999999999999</v>
      </c>
      <c r="O25" s="25">
        <f t="shared" si="2"/>
        <v>2.3682121353363557</v>
      </c>
      <c r="P25" s="22"/>
      <c r="Q25" s="24">
        <v>247271</v>
      </c>
      <c r="R25" s="24">
        <f t="shared" si="3"/>
        <v>2447.9853479853482</v>
      </c>
      <c r="S25" s="26">
        <f t="shared" si="4"/>
        <v>2.0890889110938233</v>
      </c>
      <c r="T25" s="27">
        <f t="shared" si="5"/>
        <v>0.88213757539803817</v>
      </c>
      <c r="U25" s="22"/>
      <c r="V25" s="38">
        <f t="shared" si="6"/>
        <v>2.0890889110938233</v>
      </c>
      <c r="W25" s="22"/>
      <c r="X25" s="42">
        <f>I25-'(A) Current Law'!J23</f>
        <v>-83995.1152</v>
      </c>
      <c r="Y25" s="42">
        <f>J25-'(A) Current Law'!K23</f>
        <v>-831.552472032472</v>
      </c>
      <c r="Z25" s="38">
        <f>O25-'(A) Current Law'!P23</f>
        <v>-0.50668768245395679</v>
      </c>
      <c r="AA25" s="44">
        <f>N25-'(A) Current Law'!O23</f>
        <v>-0.28600000000000003</v>
      </c>
      <c r="AB25" s="42">
        <f>Q25-'(A) Current Law'!R23</f>
        <v>0</v>
      </c>
      <c r="AC25" s="42">
        <f>M25-'(A) Current Law'!N23</f>
        <v>-24022</v>
      </c>
      <c r="AD25" s="38">
        <f>S25-'(A) Current Law'!T23</f>
        <v>0</v>
      </c>
    </row>
    <row r="26" spans="1:30">
      <c r="A26" s="1" t="s">
        <v>52</v>
      </c>
      <c r="B26" s="2" t="s">
        <v>53</v>
      </c>
      <c r="C26" s="20">
        <v>4276014316</v>
      </c>
      <c r="D26" s="21">
        <v>4634.41</v>
      </c>
      <c r="E26" s="22"/>
      <c r="F26" s="48">
        <v>2514.9799003540907</v>
      </c>
      <c r="G26" s="45">
        <f t="shared" si="7"/>
        <v>1</v>
      </c>
      <c r="H26" s="22"/>
      <c r="I26" s="23">
        <v>11655448</v>
      </c>
      <c r="J26" s="24">
        <f t="shared" si="0"/>
        <v>2514.9799003540907</v>
      </c>
      <c r="K26" s="26">
        <f t="shared" si="1"/>
        <v>2.7257738488825023</v>
      </c>
      <c r="L26" s="22"/>
      <c r="M26" s="24">
        <v>183854</v>
      </c>
      <c r="N26" s="26">
        <v>1.363</v>
      </c>
      <c r="O26" s="25">
        <f t="shared" si="2"/>
        <v>2.6827772669225087</v>
      </c>
      <c r="P26" s="22"/>
      <c r="Q26" s="24">
        <v>10561000</v>
      </c>
      <c r="R26" s="24">
        <f t="shared" si="3"/>
        <v>2318.4944793404125</v>
      </c>
      <c r="S26" s="26">
        <f t="shared" si="4"/>
        <v>2.4698233493940434</v>
      </c>
      <c r="T26" s="27">
        <f t="shared" si="5"/>
        <v>0.9218739597139467</v>
      </c>
      <c r="U26" s="22"/>
      <c r="V26" s="38">
        <f t="shared" si="6"/>
        <v>2.5128199313540374</v>
      </c>
      <c r="W26" s="22"/>
      <c r="X26" s="42">
        <f>I26-'(A) Current Law'!J24</f>
        <v>-1366769</v>
      </c>
      <c r="Y26" s="42">
        <f>J26-'(A) Current Law'!K24</f>
        <v>-294.9175838995684</v>
      </c>
      <c r="Z26" s="38">
        <f>O26-'(A) Current Law'!P24</f>
        <v>-0.1066822901628468</v>
      </c>
      <c r="AA26" s="44">
        <f>N26-'(A) Current Law'!O24</f>
        <v>-0.15999999999999992</v>
      </c>
      <c r="AB26" s="42">
        <f>Q26-'(A) Current Law'!R24</f>
        <v>0</v>
      </c>
      <c r="AC26" s="42">
        <f>M26-'(A) Current Law'!N24</f>
        <v>-910594</v>
      </c>
      <c r="AD26" s="38">
        <f>S26-'(A) Current Law'!T24</f>
        <v>0</v>
      </c>
    </row>
    <row r="27" spans="1:30">
      <c r="A27" s="1" t="s">
        <v>54</v>
      </c>
      <c r="B27" s="2" t="s">
        <v>55</v>
      </c>
      <c r="C27" s="20">
        <v>362568783</v>
      </c>
      <c r="D27" s="21">
        <v>882.56999999999994</v>
      </c>
      <c r="E27" s="22"/>
      <c r="F27" s="48">
        <v>2500</v>
      </c>
      <c r="G27" s="45">
        <f t="shared" si="7"/>
        <v>0</v>
      </c>
      <c r="H27" s="22"/>
      <c r="I27" s="23">
        <v>2237756.4484000001</v>
      </c>
      <c r="J27" s="24">
        <f t="shared" si="0"/>
        <v>2535.5002417938522</v>
      </c>
      <c r="K27" s="26">
        <f t="shared" si="1"/>
        <v>6.1719501328386563</v>
      </c>
      <c r="L27" s="22"/>
      <c r="M27" s="24">
        <v>640291</v>
      </c>
      <c r="N27" s="26">
        <v>3.0859999999999999</v>
      </c>
      <c r="O27" s="25">
        <f t="shared" si="2"/>
        <v>4.4059652217769667</v>
      </c>
      <c r="P27" s="22"/>
      <c r="Q27" s="24">
        <v>975494</v>
      </c>
      <c r="R27" s="24">
        <f t="shared" si="3"/>
        <v>1830.7726299330366</v>
      </c>
      <c r="S27" s="26">
        <f t="shared" si="4"/>
        <v>2.6905074174573933</v>
      </c>
      <c r="T27" s="27">
        <f t="shared" si="5"/>
        <v>0.72205578992087771</v>
      </c>
      <c r="U27" s="22"/>
      <c r="V27" s="38">
        <f t="shared" si="6"/>
        <v>4.4564923285190829</v>
      </c>
      <c r="W27" s="22"/>
      <c r="X27" s="42">
        <f>I27-'(A) Current Law'!J25</f>
        <v>-506188.55159999989</v>
      </c>
      <c r="Y27" s="42">
        <f>J27-'(A) Current Law'!K25</f>
        <v>-573.53926782011649</v>
      </c>
      <c r="Z27" s="38">
        <f>O27-'(A) Current Law'!P25</f>
        <v>-0.64507912033894055</v>
      </c>
      <c r="AA27" s="44">
        <f>N27-'(A) Current Law'!O25</f>
        <v>-0.69799999999999995</v>
      </c>
      <c r="AB27" s="42">
        <f>Q27-'(A) Current Law'!R25</f>
        <v>0</v>
      </c>
      <c r="AC27" s="42">
        <f>M27-'(A) Current Law'!N25</f>
        <v>-272303</v>
      </c>
      <c r="AD27" s="38">
        <f>S27-'(A) Current Law'!T25</f>
        <v>0</v>
      </c>
    </row>
    <row r="28" spans="1:30">
      <c r="A28" s="1" t="s">
        <v>56</v>
      </c>
      <c r="B28" s="2" t="s">
        <v>57</v>
      </c>
      <c r="C28" s="20">
        <v>117618622</v>
      </c>
      <c r="D28" s="21">
        <v>719.63</v>
      </c>
      <c r="E28" s="22"/>
      <c r="F28" s="48">
        <v>2500</v>
      </c>
      <c r="G28" s="45">
        <f t="shared" si="7"/>
        <v>0</v>
      </c>
      <c r="H28" s="22"/>
      <c r="I28" s="23">
        <v>1863173.6976000001</v>
      </c>
      <c r="J28" s="24">
        <f t="shared" si="0"/>
        <v>2589.0717418673485</v>
      </c>
      <c r="K28" s="26">
        <f t="shared" si="1"/>
        <v>15.840805358185543</v>
      </c>
      <c r="L28" s="22"/>
      <c r="M28" s="24">
        <v>776322</v>
      </c>
      <c r="N28" s="26">
        <v>7.92</v>
      </c>
      <c r="O28" s="25">
        <f t="shared" si="2"/>
        <v>9.2404729720434915</v>
      </c>
      <c r="P28" s="22"/>
      <c r="Q28" s="24">
        <v>180000</v>
      </c>
      <c r="R28" s="24">
        <f t="shared" si="3"/>
        <v>1328.9079110098246</v>
      </c>
      <c r="S28" s="26">
        <f t="shared" si="4"/>
        <v>1.5303699103021289</v>
      </c>
      <c r="T28" s="27">
        <f t="shared" si="5"/>
        <v>0.51327581600784833</v>
      </c>
      <c r="U28" s="22"/>
      <c r="V28" s="38">
        <f t="shared" si="6"/>
        <v>8.1307022964441806</v>
      </c>
      <c r="W28" s="22"/>
      <c r="X28" s="42">
        <f>I28-'(A) Current Law'!J26</f>
        <v>-290931.30239999993</v>
      </c>
      <c r="Y28" s="42">
        <f>J28-'(A) Current Law'!K26</f>
        <v>-404.27900782346478</v>
      </c>
      <c r="Z28" s="38">
        <f>O28-'(A) Current Law'!P26</f>
        <v>-1.1869404693416659</v>
      </c>
      <c r="AA28" s="44">
        <f>N28-'(A) Current Law'!O26</f>
        <v>-1.234</v>
      </c>
      <c r="AB28" s="42">
        <f>Q28-'(A) Current Law'!R26</f>
        <v>0</v>
      </c>
      <c r="AC28" s="42">
        <f>M28-'(A) Current Law'!N26</f>
        <v>-151325</v>
      </c>
      <c r="AD28" s="38">
        <f>S28-'(A) Current Law'!T26</f>
        <v>0</v>
      </c>
    </row>
    <row r="29" spans="1:30">
      <c r="A29" s="1" t="s">
        <v>58</v>
      </c>
      <c r="B29" s="2" t="s">
        <v>59</v>
      </c>
      <c r="C29" s="20">
        <v>279321606</v>
      </c>
      <c r="D29" s="21">
        <v>60.989999999999995</v>
      </c>
      <c r="E29" s="22"/>
      <c r="F29" s="48">
        <v>2500</v>
      </c>
      <c r="G29" s="45">
        <f t="shared" si="7"/>
        <v>0</v>
      </c>
      <c r="H29" s="22"/>
      <c r="I29" s="23">
        <v>214988.87520000001</v>
      </c>
      <c r="J29" s="24">
        <f t="shared" si="0"/>
        <v>3524.9856566650274</v>
      </c>
      <c r="K29" s="26">
        <f t="shared" si="1"/>
        <v>0.76968222501198147</v>
      </c>
      <c r="L29" s="22"/>
      <c r="M29" s="24">
        <v>0</v>
      </c>
      <c r="N29" s="26">
        <v>0.38500000000000001</v>
      </c>
      <c r="O29" s="25">
        <f t="shared" si="2"/>
        <v>0.76968222501198147</v>
      </c>
      <c r="P29" s="22"/>
      <c r="Q29" s="24">
        <v>214988.87520000001</v>
      </c>
      <c r="R29" s="24">
        <f t="shared" si="3"/>
        <v>3524.9856566650274</v>
      </c>
      <c r="S29" s="26">
        <f t="shared" si="4"/>
        <v>0.76968222501198147</v>
      </c>
      <c r="T29" s="27">
        <f t="shared" si="5"/>
        <v>1</v>
      </c>
      <c r="U29" s="22"/>
      <c r="V29" s="38">
        <f t="shared" si="6"/>
        <v>0.76968222501198147</v>
      </c>
      <c r="W29" s="22"/>
      <c r="X29" s="42">
        <f>I29-'(A) Current Law'!J27</f>
        <v>-96949.124799999991</v>
      </c>
      <c r="Y29" s="42">
        <f>J29-'(A) Current Law'!K27</f>
        <v>-1589.5905033612066</v>
      </c>
      <c r="Z29" s="38">
        <f>O29-'(A) Current Law'!P27</f>
        <v>-0.34708781103027153</v>
      </c>
      <c r="AA29" s="44">
        <f>N29-'(A) Current Law'!O27</f>
        <v>-0.11099999999999999</v>
      </c>
      <c r="AB29" s="42">
        <f>Q29-'(A) Current Law'!R27</f>
        <v>-63896.124799999991</v>
      </c>
      <c r="AC29" s="42">
        <f>M29-'(A) Current Law'!N27</f>
        <v>0</v>
      </c>
      <c r="AD29" s="38">
        <f>S29-'(A) Current Law'!T27</f>
        <v>-0.22875468072455496</v>
      </c>
    </row>
    <row r="30" spans="1:30" ht="31.2">
      <c r="A30" s="1" t="s">
        <v>60</v>
      </c>
      <c r="B30" s="2" t="s">
        <v>61</v>
      </c>
      <c r="C30" s="20">
        <v>3283115101</v>
      </c>
      <c r="D30" s="21">
        <v>3722.89</v>
      </c>
      <c r="E30" s="22"/>
      <c r="F30" s="48">
        <v>2500</v>
      </c>
      <c r="G30" s="45">
        <f t="shared" si="7"/>
        <v>0</v>
      </c>
      <c r="H30" s="22"/>
      <c r="I30" s="23">
        <v>9307225</v>
      </c>
      <c r="J30" s="24">
        <f t="shared" si="0"/>
        <v>2500</v>
      </c>
      <c r="K30" s="26">
        <f t="shared" si="1"/>
        <v>2.8348762421290452</v>
      </c>
      <c r="L30" s="22"/>
      <c r="M30" s="24">
        <v>318561</v>
      </c>
      <c r="N30" s="26">
        <v>1.417</v>
      </c>
      <c r="O30" s="25">
        <f t="shared" si="2"/>
        <v>2.7378461380358408</v>
      </c>
      <c r="P30" s="22"/>
      <c r="Q30" s="24">
        <v>7000000</v>
      </c>
      <c r="R30" s="24">
        <f t="shared" si="3"/>
        <v>1965.8278917722523</v>
      </c>
      <c r="S30" s="26">
        <f t="shared" si="4"/>
        <v>2.1321214105067101</v>
      </c>
      <c r="T30" s="27">
        <f t="shared" si="5"/>
        <v>0.78633115670890086</v>
      </c>
      <c r="U30" s="22"/>
      <c r="V30" s="38">
        <f t="shared" si="6"/>
        <v>2.2291515145999141</v>
      </c>
      <c r="W30" s="22"/>
      <c r="X30" s="42">
        <f>I30-'(A) Current Law'!J28</f>
        <v>-118075</v>
      </c>
      <c r="Y30" s="42">
        <f>J30-'(A) Current Law'!K28</f>
        <v>-31.715951854607738</v>
      </c>
      <c r="Z30" s="38">
        <f>O30-'(A) Current Law'!P28</f>
        <v>3.5054817287686557E-2</v>
      </c>
      <c r="AA30" s="44">
        <f>N30-'(A) Current Law'!O28</f>
        <v>-1.8000000000000016E-2</v>
      </c>
      <c r="AB30" s="42">
        <f>Q30-'(A) Current Law'!R28</f>
        <v>0</v>
      </c>
      <c r="AC30" s="42">
        <f>M30-'(A) Current Law'!N28</f>
        <v>-233164</v>
      </c>
      <c r="AD30" s="38">
        <f>S30-'(A) Current Law'!T28</f>
        <v>0</v>
      </c>
    </row>
    <row r="31" spans="1:30">
      <c r="A31" s="1" t="s">
        <v>62</v>
      </c>
      <c r="B31" s="2" t="s">
        <v>63</v>
      </c>
      <c r="C31" s="20">
        <v>4089029058</v>
      </c>
      <c r="D31" s="21">
        <v>5619.54</v>
      </c>
      <c r="E31" s="22"/>
      <c r="F31" s="48">
        <v>2500</v>
      </c>
      <c r="G31" s="45">
        <f t="shared" si="7"/>
        <v>0</v>
      </c>
      <c r="H31" s="22"/>
      <c r="I31" s="23">
        <v>14048850</v>
      </c>
      <c r="J31" s="24">
        <f t="shared" si="0"/>
        <v>2500</v>
      </c>
      <c r="K31" s="26">
        <f t="shared" si="1"/>
        <v>3.4357422754220988</v>
      </c>
      <c r="L31" s="22"/>
      <c r="M31" s="24">
        <v>1627311</v>
      </c>
      <c r="N31" s="26">
        <v>1.718</v>
      </c>
      <c r="O31" s="25">
        <f t="shared" si="2"/>
        <v>3.0377722495509838</v>
      </c>
      <c r="P31" s="22"/>
      <c r="Q31" s="24">
        <v>10400000</v>
      </c>
      <c r="R31" s="24">
        <f t="shared" si="3"/>
        <v>2140.266107190268</v>
      </c>
      <c r="S31" s="26">
        <f t="shared" si="4"/>
        <v>2.5433910721795607</v>
      </c>
      <c r="T31" s="27">
        <f t="shared" si="5"/>
        <v>0.85610644287610727</v>
      </c>
      <c r="U31" s="22"/>
      <c r="V31" s="38">
        <f t="shared" si="6"/>
        <v>2.9413610980506757</v>
      </c>
      <c r="W31" s="22"/>
      <c r="X31" s="42">
        <f>I31-'(A) Current Law'!J29</f>
        <v>1535577</v>
      </c>
      <c r="Y31" s="42">
        <f>J31-'(A) Current Law'!K29</f>
        <v>273.25670784441445</v>
      </c>
      <c r="Z31" s="38">
        <f>O31-'(A) Current Law'!P29</f>
        <v>0.24058351898364005</v>
      </c>
      <c r="AA31" s="44">
        <f>N31-'(A) Current Law'!O29</f>
        <v>0.18799999999999994</v>
      </c>
      <c r="AB31" s="42">
        <f>Q31-'(A) Current Law'!R29</f>
        <v>0</v>
      </c>
      <c r="AC31" s="42">
        <f>M31-'(A) Current Law'!N29</f>
        <v>551824</v>
      </c>
      <c r="AD31" s="38">
        <f>S31-'(A) Current Law'!T29</f>
        <v>0</v>
      </c>
    </row>
    <row r="32" spans="1:30">
      <c r="A32" s="1" t="s">
        <v>64</v>
      </c>
      <c r="B32" s="2" t="s">
        <v>65</v>
      </c>
      <c r="C32" s="20">
        <v>154512107</v>
      </c>
      <c r="D32" s="21">
        <v>436.19</v>
      </c>
      <c r="E32" s="22"/>
      <c r="F32" s="48">
        <v>2500</v>
      </c>
      <c r="G32" s="45">
        <f t="shared" si="7"/>
        <v>0</v>
      </c>
      <c r="H32" s="22"/>
      <c r="I32" s="23">
        <v>1429866.0268000001</v>
      </c>
      <c r="J32" s="24">
        <f t="shared" si="0"/>
        <v>3278.0807143675925</v>
      </c>
      <c r="K32" s="26">
        <f t="shared" si="1"/>
        <v>9.254071118193993</v>
      </c>
      <c r="L32" s="22"/>
      <c r="M32" s="24">
        <v>510975</v>
      </c>
      <c r="N32" s="26">
        <v>4.6269999999999998</v>
      </c>
      <c r="O32" s="25">
        <f t="shared" si="2"/>
        <v>5.9470487112055253</v>
      </c>
      <c r="P32" s="22"/>
      <c r="Q32" s="24">
        <v>350000</v>
      </c>
      <c r="R32" s="24">
        <f t="shared" si="3"/>
        <v>1973.8531373942549</v>
      </c>
      <c r="S32" s="26">
        <f t="shared" si="4"/>
        <v>2.2651946620597183</v>
      </c>
      <c r="T32" s="27">
        <f t="shared" si="5"/>
        <v>0.60213683230647685</v>
      </c>
      <c r="U32" s="22"/>
      <c r="V32" s="38">
        <f t="shared" si="6"/>
        <v>5.5722170690481878</v>
      </c>
      <c r="W32" s="22"/>
      <c r="X32" s="42">
        <f>I32-'(A) Current Law'!J30</f>
        <v>-171110.97319999989</v>
      </c>
      <c r="Y32" s="42">
        <f>J32-'(A) Current Law'!K30</f>
        <v>-392.28541048625584</v>
      </c>
      <c r="Z32" s="38">
        <f>O32-'(A) Current Law'!P30</f>
        <v>-0.50064020678974863</v>
      </c>
      <c r="AA32" s="44">
        <f>N32-'(A) Current Law'!O30</f>
        <v>-0.55400000000000027</v>
      </c>
      <c r="AB32" s="42">
        <f>Q32-'(A) Current Law'!R30</f>
        <v>0</v>
      </c>
      <c r="AC32" s="42">
        <f>M32-'(A) Current Law'!N30</f>
        <v>-93756</v>
      </c>
      <c r="AD32" s="38">
        <f>S32-'(A) Current Law'!T30</f>
        <v>0</v>
      </c>
    </row>
    <row r="33" spans="1:30">
      <c r="A33" s="1" t="s">
        <v>66</v>
      </c>
      <c r="B33" s="2" t="s">
        <v>67</v>
      </c>
      <c r="C33" s="20">
        <v>117158551</v>
      </c>
      <c r="D33" s="21">
        <v>228.78000000000003</v>
      </c>
      <c r="E33" s="22"/>
      <c r="F33" s="48">
        <v>2500</v>
      </c>
      <c r="G33" s="45">
        <f t="shared" si="7"/>
        <v>0</v>
      </c>
      <c r="H33" s="22"/>
      <c r="I33" s="23">
        <v>592604.07960000017</v>
      </c>
      <c r="J33" s="24">
        <f t="shared" si="0"/>
        <v>2590.2792184631526</v>
      </c>
      <c r="K33" s="26">
        <f t="shared" si="1"/>
        <v>5.0581376650860097</v>
      </c>
      <c r="L33" s="22"/>
      <c r="M33" s="24">
        <v>141649</v>
      </c>
      <c r="N33" s="26">
        <v>2.5289999999999999</v>
      </c>
      <c r="O33" s="25">
        <f t="shared" si="2"/>
        <v>3.8491008616178615</v>
      </c>
      <c r="P33" s="22"/>
      <c r="Q33" s="24">
        <v>450955.07960000017</v>
      </c>
      <c r="R33" s="24">
        <f t="shared" si="3"/>
        <v>2590.2792184631526</v>
      </c>
      <c r="S33" s="26">
        <f t="shared" si="4"/>
        <v>3.8491008616178615</v>
      </c>
      <c r="T33" s="27">
        <f t="shared" si="5"/>
        <v>1</v>
      </c>
      <c r="U33" s="22"/>
      <c r="V33" s="38">
        <f t="shared" si="6"/>
        <v>5.0581376650860097</v>
      </c>
      <c r="W33" s="22"/>
      <c r="X33" s="42">
        <f>I33-'(A) Current Law'!J31</f>
        <v>-70499.920399999828</v>
      </c>
      <c r="Y33" s="42">
        <f>J33-'(A) Current Law'!K31</f>
        <v>-308.15595943701328</v>
      </c>
      <c r="Z33" s="38">
        <f>O33-'(A) Current Law'!P31</f>
        <v>-0.96582724380058149</v>
      </c>
      <c r="AA33" s="44">
        <f>N33-'(A) Current Law'!O31</f>
        <v>0.41699999999999982</v>
      </c>
      <c r="AB33" s="42">
        <f>Q33-'(A) Current Law'!R31</f>
        <v>-41044.920399999828</v>
      </c>
      <c r="AC33" s="42">
        <f>M33-'(A) Current Law'!N31</f>
        <v>42655</v>
      </c>
      <c r="AD33" s="38">
        <f>S33-'(A) Current Law'!T31</f>
        <v>-0.35033653156055067</v>
      </c>
    </row>
    <row r="34" spans="1:30">
      <c r="A34" s="1" t="s">
        <v>68</v>
      </c>
      <c r="B34" s="2" t="s">
        <v>69</v>
      </c>
      <c r="C34" s="20">
        <v>2666825472</v>
      </c>
      <c r="D34" s="21">
        <v>1177.17</v>
      </c>
      <c r="E34" s="22"/>
      <c r="F34" s="48">
        <v>2500</v>
      </c>
      <c r="G34" s="45">
        <f t="shared" si="7"/>
        <v>0</v>
      </c>
      <c r="H34" s="22"/>
      <c r="I34" s="23">
        <v>2986321.3376000002</v>
      </c>
      <c r="J34" s="24">
        <f t="shared" si="0"/>
        <v>2536.8649707348982</v>
      </c>
      <c r="K34" s="26">
        <f t="shared" si="1"/>
        <v>1.1198038150432068</v>
      </c>
      <c r="L34" s="22"/>
      <c r="M34" s="24">
        <v>0</v>
      </c>
      <c r="N34" s="26">
        <v>0.56000000000000005</v>
      </c>
      <c r="O34" s="25">
        <f t="shared" si="2"/>
        <v>1.1198038150432068</v>
      </c>
      <c r="P34" s="22"/>
      <c r="Q34" s="24">
        <v>2133171</v>
      </c>
      <c r="R34" s="24">
        <f t="shared" si="3"/>
        <v>1812.1180458217589</v>
      </c>
      <c r="S34" s="26">
        <f t="shared" si="4"/>
        <v>0.79989148986199576</v>
      </c>
      <c r="T34" s="27">
        <f t="shared" si="5"/>
        <v>0.71431395313752588</v>
      </c>
      <c r="U34" s="22"/>
      <c r="V34" s="38">
        <f t="shared" si="6"/>
        <v>0.79989148986199576</v>
      </c>
      <c r="W34" s="22"/>
      <c r="X34" s="42">
        <f>I34-'(A) Current Law'!J32</f>
        <v>28860.337600000203</v>
      </c>
      <c r="Y34" s="42">
        <f>J34-'(A) Current Law'!K32</f>
        <v>24.516711774850137</v>
      </c>
      <c r="Z34" s="38">
        <f>O34-'(A) Current Law'!P32</f>
        <v>1.0821982129320507E-2</v>
      </c>
      <c r="AA34" s="44">
        <f>N34-'(A) Current Law'!O32</f>
        <v>6.0000000000000053E-3</v>
      </c>
      <c r="AB34" s="42">
        <f>Q34-'(A) Current Law'!R32</f>
        <v>0</v>
      </c>
      <c r="AC34" s="42">
        <f>M34-'(A) Current Law'!N32</f>
        <v>0</v>
      </c>
      <c r="AD34" s="38">
        <f>S34-'(A) Current Law'!T32</f>
        <v>0</v>
      </c>
    </row>
    <row r="35" spans="1:30">
      <c r="A35" s="1" t="s">
        <v>70</v>
      </c>
      <c r="B35" s="2" t="s">
        <v>71</v>
      </c>
      <c r="C35" s="20">
        <v>821183497</v>
      </c>
      <c r="D35" s="21">
        <v>1399.3700000000001</v>
      </c>
      <c r="E35" s="22"/>
      <c r="F35" s="48">
        <v>2500</v>
      </c>
      <c r="G35" s="45">
        <f t="shared" si="7"/>
        <v>0</v>
      </c>
      <c r="H35" s="22"/>
      <c r="I35" s="23">
        <v>3498425.0000000005</v>
      </c>
      <c r="J35" s="24">
        <f t="shared" si="0"/>
        <v>2500</v>
      </c>
      <c r="K35" s="26">
        <f t="shared" si="1"/>
        <v>4.2602232178077983</v>
      </c>
      <c r="L35" s="22"/>
      <c r="M35" s="24">
        <v>665194</v>
      </c>
      <c r="N35" s="26">
        <v>2.13</v>
      </c>
      <c r="O35" s="25">
        <f t="shared" si="2"/>
        <v>3.4501801489564037</v>
      </c>
      <c r="P35" s="22"/>
      <c r="Q35" s="24">
        <v>1699000</v>
      </c>
      <c r="R35" s="24">
        <f t="shared" si="3"/>
        <v>1689.4702616177278</v>
      </c>
      <c r="S35" s="26">
        <f t="shared" si="4"/>
        <v>2.0689651048844691</v>
      </c>
      <c r="T35" s="27">
        <f t="shared" si="5"/>
        <v>0.67578810464709105</v>
      </c>
      <c r="U35" s="22"/>
      <c r="V35" s="38">
        <f t="shared" si="6"/>
        <v>2.8790081737358637</v>
      </c>
      <c r="W35" s="22"/>
      <c r="X35" s="42">
        <f>I35-'(A) Current Law'!J33</f>
        <v>82931.000000000466</v>
      </c>
      <c r="Y35" s="42">
        <f>J35-'(A) Current Law'!K33</f>
        <v>59.263096965063141</v>
      </c>
      <c r="Z35" s="38">
        <f>O35-'(A) Current Law'!P33</f>
        <v>4.6778826097135351E-2</v>
      </c>
      <c r="AA35" s="44">
        <f>N35-'(A) Current Law'!O33</f>
        <v>0.10699999999999976</v>
      </c>
      <c r="AB35" s="42">
        <f>Q35-'(A) Current Law'!R33</f>
        <v>0</v>
      </c>
      <c r="AC35" s="42">
        <f>M35-'(A) Current Law'!N33</f>
        <v>44517</v>
      </c>
      <c r="AD35" s="38">
        <f>S35-'(A) Current Law'!T33</f>
        <v>0</v>
      </c>
    </row>
    <row r="36" spans="1:30">
      <c r="A36" s="1" t="s">
        <v>72</v>
      </c>
      <c r="B36" s="2" t="s">
        <v>73</v>
      </c>
      <c r="C36" s="20">
        <v>822508976</v>
      </c>
      <c r="D36" s="21">
        <v>1331.02</v>
      </c>
      <c r="E36" s="22"/>
      <c r="F36" s="48">
        <v>2500</v>
      </c>
      <c r="G36" s="45">
        <f t="shared" si="7"/>
        <v>0</v>
      </c>
      <c r="H36" s="22"/>
      <c r="I36" s="23">
        <v>3327550</v>
      </c>
      <c r="J36" s="24">
        <f t="shared" si="0"/>
        <v>2500</v>
      </c>
      <c r="K36" s="26">
        <f t="shared" si="1"/>
        <v>4.0456093454231192</v>
      </c>
      <c r="L36" s="22"/>
      <c r="M36" s="24">
        <v>578168</v>
      </c>
      <c r="N36" s="26">
        <v>2.0230000000000001</v>
      </c>
      <c r="O36" s="25">
        <f t="shared" si="2"/>
        <v>3.3426771989415953</v>
      </c>
      <c r="P36" s="22"/>
      <c r="Q36" s="24">
        <v>1900000</v>
      </c>
      <c r="R36" s="24">
        <f t="shared" si="3"/>
        <v>1861.856320716443</v>
      </c>
      <c r="S36" s="26">
        <f t="shared" si="4"/>
        <v>2.3100051858886945</v>
      </c>
      <c r="T36" s="27">
        <f t="shared" si="5"/>
        <v>0.74474252828657717</v>
      </c>
      <c r="U36" s="22"/>
      <c r="V36" s="38">
        <f t="shared" si="6"/>
        <v>3.0129373323702184</v>
      </c>
      <c r="W36" s="22"/>
      <c r="X36" s="42">
        <f>I36-'(A) Current Law'!J34</f>
        <v>-33914</v>
      </c>
      <c r="Y36" s="42">
        <f>J36-'(A) Current Law'!K34</f>
        <v>-25.479707292151943</v>
      </c>
      <c r="Z36" s="38">
        <f>O36-'(A) Current Law'!P34</f>
        <v>3.1994787616761222E-2</v>
      </c>
      <c r="AA36" s="44">
        <f>N36-'(A) Current Law'!O34</f>
        <v>-2.0000000000000018E-2</v>
      </c>
      <c r="AB36" s="42">
        <f>Q36-'(A) Current Law'!R34</f>
        <v>0</v>
      </c>
      <c r="AC36" s="42">
        <f>M36-'(A) Current Law'!N34</f>
        <v>-60230</v>
      </c>
      <c r="AD36" s="38">
        <f>S36-'(A) Current Law'!T34</f>
        <v>0</v>
      </c>
    </row>
    <row r="37" spans="1:30">
      <c r="A37" s="1" t="s">
        <v>74</v>
      </c>
      <c r="B37" s="2" t="s">
        <v>75</v>
      </c>
      <c r="C37" s="20">
        <v>80046859</v>
      </c>
      <c r="D37" s="21">
        <v>94.82</v>
      </c>
      <c r="E37" s="22"/>
      <c r="F37" s="48">
        <v>2500</v>
      </c>
      <c r="G37" s="45">
        <f t="shared" si="7"/>
        <v>0</v>
      </c>
      <c r="H37" s="22"/>
      <c r="I37" s="23">
        <v>259446.66239999997</v>
      </c>
      <c r="J37" s="24">
        <f t="shared" si="0"/>
        <v>2736.2018814596076</v>
      </c>
      <c r="K37" s="26">
        <f t="shared" si="1"/>
        <v>3.241184796520248</v>
      </c>
      <c r="L37" s="22"/>
      <c r="M37" s="24">
        <v>24088</v>
      </c>
      <c r="N37" s="26">
        <v>1.621</v>
      </c>
      <c r="O37" s="25">
        <f t="shared" si="2"/>
        <v>2.9402610588380487</v>
      </c>
      <c r="P37" s="22"/>
      <c r="Q37" s="24">
        <v>235358.66239999997</v>
      </c>
      <c r="R37" s="24">
        <f t="shared" si="3"/>
        <v>2736.2018814596076</v>
      </c>
      <c r="S37" s="26">
        <f t="shared" si="4"/>
        <v>2.9402610588380487</v>
      </c>
      <c r="T37" s="27">
        <f t="shared" si="5"/>
        <v>1</v>
      </c>
      <c r="U37" s="22"/>
      <c r="V37" s="38">
        <f t="shared" si="6"/>
        <v>3.241184796520248</v>
      </c>
      <c r="W37" s="22"/>
      <c r="X37" s="42">
        <f>I37-'(A) Current Law'!J35</f>
        <v>-144010.33760000003</v>
      </c>
      <c r="Y37" s="42">
        <f>J37-'(A) Current Law'!K35</f>
        <v>-1518.7759713140695</v>
      </c>
      <c r="Z37" s="38">
        <f>O37-'(A) Current Law'!P35</f>
        <v>-1.4959279988737597</v>
      </c>
      <c r="AA37" s="44">
        <f>N37-'(A) Current Law'!O35</f>
        <v>-0.25</v>
      </c>
      <c r="AB37" s="42">
        <f>Q37-'(A) Current Law'!R35</f>
        <v>-47641.337600000028</v>
      </c>
      <c r="AC37" s="42">
        <f>M37-'(A) Current Law'!N35</f>
        <v>-24266</v>
      </c>
      <c r="AD37" s="38">
        <f>S37-'(A) Current Law'!T35</f>
        <v>-0.59516810772050421</v>
      </c>
    </row>
    <row r="38" spans="1:30">
      <c r="A38" s="1" t="s">
        <v>76</v>
      </c>
      <c r="B38" s="2" t="s">
        <v>77</v>
      </c>
      <c r="C38" s="20">
        <v>7830666574</v>
      </c>
      <c r="D38" s="21">
        <v>11261.85</v>
      </c>
      <c r="E38" s="22"/>
      <c r="F38" s="48">
        <v>2500</v>
      </c>
      <c r="G38" s="45">
        <f t="shared" si="7"/>
        <v>0</v>
      </c>
      <c r="H38" s="22"/>
      <c r="I38" s="23">
        <v>28154625</v>
      </c>
      <c r="J38" s="24">
        <f t="shared" si="0"/>
        <v>2500</v>
      </c>
      <c r="K38" s="26">
        <f t="shared" si="1"/>
        <v>3.5954314660109805</v>
      </c>
      <c r="L38" s="22"/>
      <c r="M38" s="24">
        <v>3742466</v>
      </c>
      <c r="N38" s="26">
        <v>1.798</v>
      </c>
      <c r="O38" s="25">
        <f t="shared" si="2"/>
        <v>3.1175071456950021</v>
      </c>
      <c r="P38" s="22"/>
      <c r="Q38" s="24">
        <v>16800000</v>
      </c>
      <c r="R38" s="24">
        <f t="shared" si="3"/>
        <v>1824.0756181266843</v>
      </c>
      <c r="S38" s="26">
        <f t="shared" si="4"/>
        <v>2.1454112292024656</v>
      </c>
      <c r="T38" s="27">
        <f t="shared" si="5"/>
        <v>0.72963024725067371</v>
      </c>
      <c r="U38" s="22"/>
      <c r="V38" s="38">
        <f t="shared" si="6"/>
        <v>2.6233355495184441</v>
      </c>
      <c r="W38" s="22"/>
      <c r="X38" s="42">
        <f>I38-'(A) Current Law'!J36</f>
        <v>900083</v>
      </c>
      <c r="Y38" s="42">
        <f>J38-'(A) Current Law'!K36</f>
        <v>79.923192015521636</v>
      </c>
      <c r="Z38" s="38">
        <f>O38-'(A) Current Law'!P36</f>
        <v>0.11008539207405699</v>
      </c>
      <c r="AA38" s="44">
        <f>N38-'(A) Current Law'!O36</f>
        <v>5.8000000000000052E-2</v>
      </c>
      <c r="AB38" s="42">
        <f>Q38-'(A) Current Law'!R36</f>
        <v>0</v>
      </c>
      <c r="AC38" s="42">
        <f>M38-'(A) Current Law'!N36</f>
        <v>38041</v>
      </c>
      <c r="AD38" s="38">
        <f>S38-'(A) Current Law'!T36</f>
        <v>0</v>
      </c>
    </row>
    <row r="39" spans="1:30">
      <c r="A39" s="1" t="s">
        <v>78</v>
      </c>
      <c r="B39" s="2" t="s">
        <v>79</v>
      </c>
      <c r="C39" s="20">
        <v>7255135266</v>
      </c>
      <c r="D39" s="21">
        <v>12234.460000000001</v>
      </c>
      <c r="E39" s="22"/>
      <c r="F39" s="48">
        <v>2500</v>
      </c>
      <c r="G39" s="45">
        <f t="shared" si="7"/>
        <v>0</v>
      </c>
      <c r="H39" s="22"/>
      <c r="I39" s="23">
        <v>30586150.000000004</v>
      </c>
      <c r="J39" s="24">
        <f t="shared" si="0"/>
        <v>2500</v>
      </c>
      <c r="K39" s="26">
        <f t="shared" si="1"/>
        <v>4.2157932110979344</v>
      </c>
      <c r="L39" s="22"/>
      <c r="M39" s="24">
        <v>5716766</v>
      </c>
      <c r="N39" s="26">
        <v>2.1080000000000001</v>
      </c>
      <c r="O39" s="25">
        <f t="shared" si="2"/>
        <v>3.4278318857191108</v>
      </c>
      <c r="P39" s="22"/>
      <c r="Q39" s="24">
        <v>24200000</v>
      </c>
      <c r="R39" s="24">
        <f t="shared" si="3"/>
        <v>2445.2870008157283</v>
      </c>
      <c r="S39" s="26">
        <f t="shared" si="4"/>
        <v>3.3355684095111675</v>
      </c>
      <c r="T39" s="27">
        <f t="shared" si="5"/>
        <v>0.97811480032629139</v>
      </c>
      <c r="U39" s="22"/>
      <c r="V39" s="38">
        <f t="shared" si="6"/>
        <v>4.1235297348899911</v>
      </c>
      <c r="W39" s="22"/>
      <c r="X39" s="42">
        <f>I39-'(A) Current Law'!J37</f>
        <v>2467891.0000000037</v>
      </c>
      <c r="Y39" s="42">
        <f>J39-'(A) Current Law'!K37</f>
        <v>201.71638143408063</v>
      </c>
      <c r="Z39" s="38">
        <f>O39-'(A) Current Law'!P37</f>
        <v>0.22313340008787153</v>
      </c>
      <c r="AA39" s="44">
        <f>N39-'(A) Current Law'!O37</f>
        <v>0.17000000000000015</v>
      </c>
      <c r="AB39" s="42">
        <f>Q39-'(A) Current Law'!R37</f>
        <v>949479</v>
      </c>
      <c r="AC39" s="42">
        <f>M39-'(A) Current Law'!N37</f>
        <v>849028</v>
      </c>
      <c r="AD39" s="38">
        <f>S39-'(A) Current Law'!T37</f>
        <v>0.13086992387992824</v>
      </c>
    </row>
    <row r="40" spans="1:30">
      <c r="A40" s="1" t="s">
        <v>80</v>
      </c>
      <c r="B40" s="2" t="s">
        <v>81</v>
      </c>
      <c r="C40" s="20">
        <v>2536695971</v>
      </c>
      <c r="D40" s="21">
        <v>3277.27</v>
      </c>
      <c r="E40" s="22"/>
      <c r="F40" s="48">
        <v>2500</v>
      </c>
      <c r="G40" s="45">
        <f t="shared" si="7"/>
        <v>0</v>
      </c>
      <c r="H40" s="22"/>
      <c r="I40" s="23">
        <v>8193175</v>
      </c>
      <c r="J40" s="24">
        <f t="shared" si="0"/>
        <v>2500</v>
      </c>
      <c r="K40" s="26">
        <f t="shared" si="1"/>
        <v>3.2298608479951736</v>
      </c>
      <c r="L40" s="22"/>
      <c r="M40" s="24">
        <v>748293</v>
      </c>
      <c r="N40" s="26">
        <v>1.615</v>
      </c>
      <c r="O40" s="25">
        <f t="shared" si="2"/>
        <v>2.9348735856055805</v>
      </c>
      <c r="P40" s="22"/>
      <c r="Q40" s="24">
        <v>4850000</v>
      </c>
      <c r="R40" s="24">
        <f t="shared" si="3"/>
        <v>1708.2184257018798</v>
      </c>
      <c r="S40" s="26">
        <f t="shared" si="4"/>
        <v>1.9119358628097887</v>
      </c>
      <c r="T40" s="27">
        <f t="shared" si="5"/>
        <v>0.68328737028075193</v>
      </c>
      <c r="U40" s="22"/>
      <c r="V40" s="38">
        <f t="shared" si="6"/>
        <v>2.2069231251993817</v>
      </c>
      <c r="W40" s="22"/>
      <c r="X40" s="42">
        <f>I40-'(A) Current Law'!J38</f>
        <v>-513605</v>
      </c>
      <c r="Y40" s="42">
        <f>J40-'(A) Current Law'!K38</f>
        <v>-156.71732875228463</v>
      </c>
      <c r="Z40" s="38">
        <f>O40-'(A) Current Law'!P38</f>
        <v>-4.8414158182143563E-2</v>
      </c>
      <c r="AA40" s="44">
        <f>N40-'(A) Current Law'!O38</f>
        <v>-0.10099999999999998</v>
      </c>
      <c r="AB40" s="42">
        <f>Q40-'(A) Current Law'!R38</f>
        <v>0</v>
      </c>
      <c r="AC40" s="42">
        <f>M40-'(A) Current Law'!N38</f>
        <v>-390793</v>
      </c>
      <c r="AD40" s="38">
        <f>S40-'(A) Current Law'!T38</f>
        <v>0</v>
      </c>
    </row>
    <row r="41" spans="1:30">
      <c r="A41" s="1" t="s">
        <v>82</v>
      </c>
      <c r="B41" s="2" t="s">
        <v>83</v>
      </c>
      <c r="C41" s="20">
        <v>1739917530</v>
      </c>
      <c r="D41" s="21">
        <v>2584.0699999999997</v>
      </c>
      <c r="E41" s="22"/>
      <c r="F41" s="48">
        <v>2500</v>
      </c>
      <c r="G41" s="45">
        <f t="shared" si="7"/>
        <v>0</v>
      </c>
      <c r="H41" s="22"/>
      <c r="I41" s="23">
        <v>6460174.9999999991</v>
      </c>
      <c r="J41" s="24">
        <f t="shared" si="0"/>
        <v>2500</v>
      </c>
      <c r="K41" s="26">
        <f t="shared" si="1"/>
        <v>3.7129202324894095</v>
      </c>
      <c r="L41" s="22"/>
      <c r="M41" s="24">
        <v>932827</v>
      </c>
      <c r="N41" s="26">
        <v>1.8560000000000001</v>
      </c>
      <c r="O41" s="25">
        <f t="shared" si="2"/>
        <v>3.1767873503751636</v>
      </c>
      <c r="P41" s="22"/>
      <c r="Q41" s="24">
        <v>3780000</v>
      </c>
      <c r="R41" s="24">
        <f t="shared" si="3"/>
        <v>1823.8000518561805</v>
      </c>
      <c r="S41" s="26">
        <f t="shared" si="4"/>
        <v>2.1725167629065729</v>
      </c>
      <c r="T41" s="27">
        <f t="shared" si="5"/>
        <v>0.72952002074247224</v>
      </c>
      <c r="U41" s="22"/>
      <c r="V41" s="38">
        <f t="shared" si="6"/>
        <v>2.7086496450208188</v>
      </c>
      <c r="W41" s="22"/>
      <c r="X41" s="42">
        <f>I41-'(A) Current Law'!J39</f>
        <v>171923.99999999907</v>
      </c>
      <c r="Y41" s="42">
        <f>J41-'(A) Current Law'!K39</f>
        <v>66.532253383228635</v>
      </c>
      <c r="Z41" s="38">
        <f>O41-'(A) Current Law'!P39</f>
        <v>0.10269509727854675</v>
      </c>
      <c r="AA41" s="44">
        <f>N41-'(A) Current Law'!O39</f>
        <v>4.9000000000000155E-2</v>
      </c>
      <c r="AB41" s="42">
        <f>Q41-'(A) Current Law'!R39</f>
        <v>0</v>
      </c>
      <c r="AC41" s="42">
        <f>M41-'(A) Current Law'!N39</f>
        <v>-6757</v>
      </c>
      <c r="AD41" s="38">
        <f>S41-'(A) Current Law'!T39</f>
        <v>0</v>
      </c>
    </row>
    <row r="42" spans="1:30">
      <c r="A42" s="1" t="s">
        <v>84</v>
      </c>
      <c r="B42" s="2" t="s">
        <v>85</v>
      </c>
      <c r="C42" s="20">
        <v>2704549038</v>
      </c>
      <c r="D42" s="21">
        <v>3726.22</v>
      </c>
      <c r="E42" s="22"/>
      <c r="F42" s="48">
        <v>2500</v>
      </c>
      <c r="G42" s="45">
        <f t="shared" si="7"/>
        <v>0</v>
      </c>
      <c r="H42" s="22"/>
      <c r="I42" s="23">
        <v>9315550</v>
      </c>
      <c r="J42" s="24">
        <f t="shared" si="0"/>
        <v>2500</v>
      </c>
      <c r="K42" s="26">
        <f t="shared" si="1"/>
        <v>3.4444004782730064</v>
      </c>
      <c r="L42" s="22"/>
      <c r="M42" s="24">
        <v>1087355</v>
      </c>
      <c r="N42" s="26">
        <v>1.722</v>
      </c>
      <c r="O42" s="25">
        <f t="shared" si="2"/>
        <v>3.0423537840839847</v>
      </c>
      <c r="P42" s="22"/>
      <c r="Q42" s="24">
        <v>7400000</v>
      </c>
      <c r="R42" s="24">
        <f t="shared" si="3"/>
        <v>2277.7385661608819</v>
      </c>
      <c r="S42" s="26">
        <f t="shared" si="4"/>
        <v>2.7361308284771431</v>
      </c>
      <c r="T42" s="27">
        <f t="shared" si="5"/>
        <v>0.9110954264643526</v>
      </c>
      <c r="U42" s="22"/>
      <c r="V42" s="38">
        <f t="shared" si="6"/>
        <v>3.1381775226661648</v>
      </c>
      <c r="W42" s="22"/>
      <c r="X42" s="42">
        <f>I42-'(A) Current Law'!J40</f>
        <v>-147227</v>
      </c>
      <c r="Y42" s="42">
        <f>J42-'(A) Current Law'!K40</f>
        <v>-39.511086301936302</v>
      </c>
      <c r="Z42" s="38">
        <f>O42-'(A) Current Law'!P40</f>
        <v>2.5631999651692272E-2</v>
      </c>
      <c r="AA42" s="44">
        <f>N42-'(A) Current Law'!O40</f>
        <v>-2.7000000000000135E-2</v>
      </c>
      <c r="AB42" s="42">
        <f>Q42-'(A) Current Law'!R40</f>
        <v>0</v>
      </c>
      <c r="AC42" s="42">
        <f>M42-'(A) Current Law'!N40</f>
        <v>-216550</v>
      </c>
      <c r="AD42" s="38">
        <f>S42-'(A) Current Law'!T40</f>
        <v>0</v>
      </c>
    </row>
    <row r="43" spans="1:30">
      <c r="A43" s="1" t="s">
        <v>86</v>
      </c>
      <c r="B43" s="2" t="s">
        <v>87</v>
      </c>
      <c r="C43" s="20">
        <v>566103273</v>
      </c>
      <c r="D43" s="21">
        <v>828.88</v>
      </c>
      <c r="E43" s="22"/>
      <c r="F43" s="48">
        <v>2500</v>
      </c>
      <c r="G43" s="45">
        <f t="shared" si="7"/>
        <v>0</v>
      </c>
      <c r="H43" s="22"/>
      <c r="I43" s="23">
        <v>2072200</v>
      </c>
      <c r="J43" s="24">
        <f t="shared" si="0"/>
        <v>2500</v>
      </c>
      <c r="K43" s="26">
        <f t="shared" si="1"/>
        <v>3.6604628498588454</v>
      </c>
      <c r="L43" s="22"/>
      <c r="M43" s="24">
        <v>288749</v>
      </c>
      <c r="N43" s="26">
        <v>1.83</v>
      </c>
      <c r="O43" s="25">
        <f t="shared" si="2"/>
        <v>3.1503986729290645</v>
      </c>
      <c r="P43" s="22"/>
      <c r="Q43" s="24">
        <v>1056000</v>
      </c>
      <c r="R43" s="24">
        <f t="shared" si="3"/>
        <v>1622.3687385387511</v>
      </c>
      <c r="S43" s="26">
        <f t="shared" si="4"/>
        <v>1.8653840215476019</v>
      </c>
      <c r="T43" s="27">
        <f t="shared" si="5"/>
        <v>0.64894749541550045</v>
      </c>
      <c r="U43" s="22"/>
      <c r="V43" s="38">
        <f t="shared" si="6"/>
        <v>2.3754481984773825</v>
      </c>
      <c r="W43" s="22"/>
      <c r="X43" s="42">
        <f>I43-'(A) Current Law'!J41</f>
        <v>-269720</v>
      </c>
      <c r="Y43" s="42">
        <f>J43-'(A) Current Law'!K41</f>
        <v>-325.40295338287797</v>
      </c>
      <c r="Z43" s="38">
        <f>O43-'(A) Current Law'!P41</f>
        <v>-0.18533720789846075</v>
      </c>
      <c r="AA43" s="44">
        <f>N43-'(A) Current Law'!O41</f>
        <v>-0.23799999999999999</v>
      </c>
      <c r="AB43" s="42">
        <f>Q43-'(A) Current Law'!R41</f>
        <v>0</v>
      </c>
      <c r="AC43" s="42">
        <f>M43-'(A) Current Law'!N41</f>
        <v>-164800</v>
      </c>
      <c r="AD43" s="38">
        <f>S43-'(A) Current Law'!T41</f>
        <v>0</v>
      </c>
    </row>
    <row r="44" spans="1:30">
      <c r="A44" s="1" t="s">
        <v>88</v>
      </c>
      <c r="B44" s="2" t="s">
        <v>89</v>
      </c>
      <c r="C44" s="20">
        <v>2230059819</v>
      </c>
      <c r="D44" s="21">
        <v>1094.28</v>
      </c>
      <c r="E44" s="22"/>
      <c r="F44" s="48">
        <v>2500</v>
      </c>
      <c r="G44" s="45">
        <f t="shared" si="7"/>
        <v>0</v>
      </c>
      <c r="H44" s="22"/>
      <c r="I44" s="23">
        <v>2735700</v>
      </c>
      <c r="J44" s="24">
        <f t="shared" si="0"/>
        <v>2500</v>
      </c>
      <c r="K44" s="26">
        <f t="shared" si="1"/>
        <v>1.2267383936036023</v>
      </c>
      <c r="L44" s="22"/>
      <c r="M44" s="24">
        <v>0</v>
      </c>
      <c r="N44" s="26">
        <v>0.61299999999999999</v>
      </c>
      <c r="O44" s="25">
        <f t="shared" si="2"/>
        <v>1.2267383936036023</v>
      </c>
      <c r="P44" s="22"/>
      <c r="Q44" s="24">
        <v>2139000</v>
      </c>
      <c r="R44" s="24">
        <f t="shared" si="3"/>
        <v>1954.7099462660381</v>
      </c>
      <c r="S44" s="26">
        <f t="shared" si="4"/>
        <v>0.95916709577735315</v>
      </c>
      <c r="T44" s="27">
        <f t="shared" si="5"/>
        <v>0.78188397850641522</v>
      </c>
      <c r="U44" s="22"/>
      <c r="V44" s="38">
        <f t="shared" si="6"/>
        <v>0.95916709577735315</v>
      </c>
      <c r="W44" s="22"/>
      <c r="X44" s="42">
        <f>I44-'(A) Current Law'!J42</f>
        <v>-84068</v>
      </c>
      <c r="Y44" s="42">
        <f>J44-'(A) Current Law'!K42</f>
        <v>-76.824944255583432</v>
      </c>
      <c r="Z44" s="38">
        <f>O44-'(A) Current Law'!P42</f>
        <v>-3.7697643481912291E-2</v>
      </c>
      <c r="AA44" s="44">
        <f>N44-'(A) Current Law'!O42</f>
        <v>-1.9000000000000017E-2</v>
      </c>
      <c r="AB44" s="42">
        <f>Q44-'(A) Current Law'!R42</f>
        <v>0</v>
      </c>
      <c r="AC44" s="42">
        <f>M44-'(A) Current Law'!N42</f>
        <v>0</v>
      </c>
      <c r="AD44" s="38">
        <f>S44-'(A) Current Law'!T42</f>
        <v>0</v>
      </c>
    </row>
    <row r="45" spans="1:30">
      <c r="A45" s="1" t="s">
        <v>90</v>
      </c>
      <c r="B45" s="2" t="s">
        <v>91</v>
      </c>
      <c r="C45" s="20">
        <v>1241660007</v>
      </c>
      <c r="D45" s="21">
        <v>2605.06</v>
      </c>
      <c r="E45" s="22"/>
      <c r="F45" s="48">
        <v>2500</v>
      </c>
      <c r="G45" s="45">
        <f t="shared" si="7"/>
        <v>0</v>
      </c>
      <c r="H45" s="22"/>
      <c r="I45" s="23">
        <v>6512650</v>
      </c>
      <c r="J45" s="24">
        <f t="shared" si="0"/>
        <v>2500</v>
      </c>
      <c r="K45" s="26">
        <f t="shared" si="1"/>
        <v>5.2451153804456876</v>
      </c>
      <c r="L45" s="22"/>
      <c r="M45" s="24">
        <v>1617610</v>
      </c>
      <c r="N45" s="26">
        <v>2.6230000000000002</v>
      </c>
      <c r="O45" s="25">
        <f t="shared" si="2"/>
        <v>3.9423352386350961</v>
      </c>
      <c r="P45" s="22"/>
      <c r="Q45" s="24">
        <v>3745358</v>
      </c>
      <c r="R45" s="24">
        <f t="shared" si="3"/>
        <v>2058.6735046409681</v>
      </c>
      <c r="S45" s="26">
        <f t="shared" si="4"/>
        <v>3.0164118831927555</v>
      </c>
      <c r="T45" s="27">
        <f t="shared" si="5"/>
        <v>0.82346940185638717</v>
      </c>
      <c r="U45" s="22"/>
      <c r="V45" s="38">
        <f t="shared" si="6"/>
        <v>4.3191920250033471</v>
      </c>
      <c r="W45" s="22"/>
      <c r="X45" s="42">
        <f>I45-'(A) Current Law'!J43</f>
        <v>-424266</v>
      </c>
      <c r="Y45" s="42">
        <f>J45-'(A) Current Law'!K43</f>
        <v>-162.86227572493544</v>
      </c>
      <c r="Z45" s="38">
        <f>O45-'(A) Current Law'!P43</f>
        <v>-0.1182521778685266</v>
      </c>
      <c r="AA45" s="44">
        <f>N45-'(A) Current Law'!O43</f>
        <v>-0.16999999999999993</v>
      </c>
      <c r="AB45" s="42">
        <f>Q45-'(A) Current Law'!R43</f>
        <v>0</v>
      </c>
      <c r="AC45" s="42">
        <f>M45-'(A) Current Law'!N43</f>
        <v>-277437</v>
      </c>
      <c r="AD45" s="38">
        <f>S45-'(A) Current Law'!T43</f>
        <v>0</v>
      </c>
    </row>
    <row r="46" spans="1:30">
      <c r="A46" s="1" t="s">
        <v>92</v>
      </c>
      <c r="B46" s="2" t="s">
        <v>93</v>
      </c>
      <c r="C46" s="20">
        <v>3259298505.8000002</v>
      </c>
      <c r="D46" s="21">
        <v>893.58</v>
      </c>
      <c r="E46" s="22"/>
      <c r="F46" s="48">
        <v>2500</v>
      </c>
      <c r="G46" s="45">
        <f t="shared" si="7"/>
        <v>0</v>
      </c>
      <c r="H46" s="22"/>
      <c r="I46" s="23">
        <v>2242850.0436</v>
      </c>
      <c r="J46" s="24">
        <f t="shared" si="0"/>
        <v>2509.9599852279594</v>
      </c>
      <c r="K46" s="26">
        <f t="shared" si="1"/>
        <v>0.68813888620781261</v>
      </c>
      <c r="L46" s="22"/>
      <c r="M46" s="24">
        <v>0</v>
      </c>
      <c r="N46" s="26">
        <v>0.34399999999999997</v>
      </c>
      <c r="O46" s="25">
        <f t="shared" si="2"/>
        <v>0.68813888620781261</v>
      </c>
      <c r="P46" s="22"/>
      <c r="Q46" s="24">
        <v>2180316</v>
      </c>
      <c r="R46" s="24">
        <f t="shared" si="3"/>
        <v>2439.9785133955547</v>
      </c>
      <c r="S46" s="26">
        <f t="shared" si="4"/>
        <v>0.6689525356821644</v>
      </c>
      <c r="T46" s="27">
        <f t="shared" si="5"/>
        <v>0.97211849103401204</v>
      </c>
      <c r="U46" s="22"/>
      <c r="V46" s="38">
        <f t="shared" si="6"/>
        <v>0.6689525356821644</v>
      </c>
      <c r="W46" s="22"/>
      <c r="X46" s="42">
        <f>I46-'(A) Current Law'!J44</f>
        <v>131705.04359999998</v>
      </c>
      <c r="Y46" s="42">
        <f>J46-'(A) Current Law'!K44</f>
        <v>147.39032162761032</v>
      </c>
      <c r="Z46" s="38">
        <f>O46-'(A) Current Law'!P44</f>
        <v>4.0409015426364769E-2</v>
      </c>
      <c r="AA46" s="44">
        <f>N46-'(A) Current Law'!O44</f>
        <v>1.9999999999999962E-2</v>
      </c>
      <c r="AB46" s="42">
        <f>Q46-'(A) Current Law'!R44</f>
        <v>69171</v>
      </c>
      <c r="AC46" s="42">
        <f>M46-'(A) Current Law'!N44</f>
        <v>0</v>
      </c>
      <c r="AD46" s="38">
        <f>S46-'(A) Current Law'!T44</f>
        <v>2.1222664900716559E-2</v>
      </c>
    </row>
    <row r="47" spans="1:30">
      <c r="A47" s="1" t="s">
        <v>94</v>
      </c>
      <c r="B47" s="2" t="s">
        <v>95</v>
      </c>
      <c r="C47" s="20">
        <v>6306254356</v>
      </c>
      <c r="D47" s="21">
        <v>10925.039999999999</v>
      </c>
      <c r="E47" s="22"/>
      <c r="F47" s="48">
        <v>2520.2432210774518</v>
      </c>
      <c r="G47" s="45">
        <f t="shared" si="7"/>
        <v>1</v>
      </c>
      <c r="H47" s="22"/>
      <c r="I47" s="23">
        <v>27533758.000000004</v>
      </c>
      <c r="J47" s="24">
        <f t="shared" si="0"/>
        <v>2520.2432210774518</v>
      </c>
      <c r="K47" s="26">
        <f t="shared" si="1"/>
        <v>4.3661033072355195</v>
      </c>
      <c r="L47" s="22"/>
      <c r="M47" s="24">
        <v>5442426</v>
      </c>
      <c r="N47" s="26">
        <v>2.1829999999999998</v>
      </c>
      <c r="O47" s="25">
        <f t="shared" si="2"/>
        <v>3.5030829321023984</v>
      </c>
      <c r="P47" s="22"/>
      <c r="Q47" s="24">
        <v>20200000</v>
      </c>
      <c r="R47" s="24">
        <f t="shared" si="3"/>
        <v>2347.1242210554838</v>
      </c>
      <c r="S47" s="26">
        <f t="shared" si="4"/>
        <v>3.2031692443202813</v>
      </c>
      <c r="T47" s="27">
        <f t="shared" si="5"/>
        <v>0.93130861395672893</v>
      </c>
      <c r="U47" s="22"/>
      <c r="V47" s="38">
        <f t="shared" si="6"/>
        <v>4.066189619453402</v>
      </c>
      <c r="W47" s="22"/>
      <c r="X47" s="42">
        <f>I47-'(A) Current Law'!J45</f>
        <v>-6133786.9999999963</v>
      </c>
      <c r="Y47" s="42">
        <f>J47-'(A) Current Law'!K45</f>
        <v>-561.44297869847605</v>
      </c>
      <c r="Z47" s="38">
        <f>O47-'(A) Current Law'!P45</f>
        <v>-0.67273769190162325</v>
      </c>
      <c r="AA47" s="44">
        <f>N47-'(A) Current Law'!O45</f>
        <v>-0.24700000000000033</v>
      </c>
      <c r="AB47" s="42">
        <f>Q47-'(A) Current Law'!R45</f>
        <v>0</v>
      </c>
      <c r="AC47" s="42">
        <f>M47-'(A) Current Law'!N45</f>
        <v>-1891332</v>
      </c>
      <c r="AD47" s="38">
        <f>S47-'(A) Current Law'!T45</f>
        <v>0</v>
      </c>
    </row>
    <row r="48" spans="1:30">
      <c r="A48" s="1" t="s">
        <v>96</v>
      </c>
      <c r="B48" s="2" t="s">
        <v>97</v>
      </c>
      <c r="C48" s="20">
        <v>352435795</v>
      </c>
      <c r="D48" s="21">
        <v>613.59999999999991</v>
      </c>
      <c r="E48" s="22"/>
      <c r="F48" s="48">
        <v>2500</v>
      </c>
      <c r="G48" s="45">
        <f t="shared" si="7"/>
        <v>0</v>
      </c>
      <c r="H48" s="22"/>
      <c r="I48" s="23">
        <v>1585157.7639999997</v>
      </c>
      <c r="J48" s="24">
        <f t="shared" si="0"/>
        <v>2583.3731486310298</v>
      </c>
      <c r="K48" s="26">
        <f t="shared" si="1"/>
        <v>4.497720681294588</v>
      </c>
      <c r="L48" s="22"/>
      <c r="M48" s="24">
        <v>327393</v>
      </c>
      <c r="N48" s="26">
        <v>2.2490000000000001</v>
      </c>
      <c r="O48" s="25">
        <f t="shared" si="2"/>
        <v>3.5687770136969195</v>
      </c>
      <c r="P48" s="22"/>
      <c r="Q48" s="24">
        <v>950000</v>
      </c>
      <c r="R48" s="24">
        <f t="shared" si="3"/>
        <v>2081.8008474576272</v>
      </c>
      <c r="S48" s="26">
        <f t="shared" si="4"/>
        <v>2.6955264291471872</v>
      </c>
      <c r="T48" s="27">
        <f t="shared" si="5"/>
        <v>0.80584597256528989</v>
      </c>
      <c r="U48" s="22"/>
      <c r="V48" s="38">
        <f t="shared" si="6"/>
        <v>3.6244700967448553</v>
      </c>
      <c r="W48" s="22"/>
      <c r="X48" s="42">
        <f>I48-'(A) Current Law'!J46</f>
        <v>53637.763999999734</v>
      </c>
      <c r="Y48" s="42">
        <f>J48-'(A) Current Law'!K46</f>
        <v>87.414869621903108</v>
      </c>
      <c r="Z48" s="38">
        <f>O48-'(A) Current Law'!P46</f>
        <v>0.12914909508553096</v>
      </c>
      <c r="AA48" s="44">
        <f>N48-'(A) Current Law'!O46</f>
        <v>7.6000000000000068E-2</v>
      </c>
      <c r="AB48" s="42">
        <f>Q48-'(A) Current Law'!R46</f>
        <v>0</v>
      </c>
      <c r="AC48" s="42">
        <f>M48-'(A) Current Law'!N46</f>
        <v>8121</v>
      </c>
      <c r="AD48" s="38">
        <f>S48-'(A) Current Law'!T46</f>
        <v>0</v>
      </c>
    </row>
    <row r="49" spans="1:30">
      <c r="A49" s="1" t="s">
        <v>98</v>
      </c>
      <c r="B49" s="2" t="s">
        <v>99</v>
      </c>
      <c r="C49" s="20">
        <v>1040270385</v>
      </c>
      <c r="D49" s="21">
        <v>1105.56</v>
      </c>
      <c r="E49" s="22"/>
      <c r="F49" s="48">
        <v>2500</v>
      </c>
      <c r="G49" s="45">
        <f t="shared" si="7"/>
        <v>0</v>
      </c>
      <c r="H49" s="22"/>
      <c r="I49" s="23">
        <v>2763900</v>
      </c>
      <c r="J49" s="24">
        <f t="shared" si="0"/>
        <v>2500</v>
      </c>
      <c r="K49" s="26">
        <f t="shared" si="1"/>
        <v>2.6569053967637464</v>
      </c>
      <c r="L49" s="22"/>
      <c r="M49" s="24">
        <v>8325</v>
      </c>
      <c r="N49" s="26">
        <v>1.3280000000000001</v>
      </c>
      <c r="O49" s="25">
        <f t="shared" si="2"/>
        <v>2.6489026696650604</v>
      </c>
      <c r="P49" s="22"/>
      <c r="Q49" s="24">
        <v>2380000</v>
      </c>
      <c r="R49" s="24">
        <f t="shared" si="3"/>
        <v>2160.2852852852852</v>
      </c>
      <c r="S49" s="26">
        <f t="shared" si="4"/>
        <v>2.2878667261108272</v>
      </c>
      <c r="T49" s="27">
        <f t="shared" si="5"/>
        <v>0.8641141141141141</v>
      </c>
      <c r="U49" s="22"/>
      <c r="V49" s="38">
        <f t="shared" si="6"/>
        <v>2.2958694532095136</v>
      </c>
      <c r="W49" s="22"/>
      <c r="X49" s="42">
        <f>I49-'(A) Current Law'!J47</f>
        <v>-1012193</v>
      </c>
      <c r="Y49" s="42">
        <f>J49-'(A) Current Law'!K47</f>
        <v>-915.547776692355</v>
      </c>
      <c r="Z49" s="38">
        <f>O49-'(A) Current Law'!P47</f>
        <v>-0.89003206603829232</v>
      </c>
      <c r="AA49" s="44">
        <f>N49-'(A) Current Law'!O47</f>
        <v>-3.0000000000000027E-2</v>
      </c>
      <c r="AB49" s="42">
        <f>Q49-'(A) Current Law'!R47</f>
        <v>0</v>
      </c>
      <c r="AC49" s="42">
        <f>M49-'(A) Current Law'!N47</f>
        <v>-86319</v>
      </c>
      <c r="AD49" s="38">
        <f>S49-'(A) Current Law'!T47</f>
        <v>0</v>
      </c>
    </row>
    <row r="50" spans="1:30">
      <c r="A50" s="1" t="s">
        <v>100</v>
      </c>
      <c r="B50" s="2" t="s">
        <v>101</v>
      </c>
      <c r="C50" s="20">
        <v>117444366</v>
      </c>
      <c r="D50" s="21">
        <v>172.41</v>
      </c>
      <c r="E50" s="22"/>
      <c r="F50" s="48">
        <v>2500</v>
      </c>
      <c r="G50" s="45">
        <f t="shared" si="7"/>
        <v>0</v>
      </c>
      <c r="H50" s="22"/>
      <c r="I50" s="23">
        <v>611570.97400000005</v>
      </c>
      <c r="J50" s="24">
        <f t="shared" si="0"/>
        <v>3547.1896873731225</v>
      </c>
      <c r="K50" s="26">
        <f t="shared" si="1"/>
        <v>5.2073249218272419</v>
      </c>
      <c r="L50" s="22"/>
      <c r="M50" s="24">
        <v>150779</v>
      </c>
      <c r="N50" s="26">
        <v>2.6040000000000001</v>
      </c>
      <c r="O50" s="25">
        <f t="shared" si="2"/>
        <v>3.9234915193803341</v>
      </c>
      <c r="P50" s="22"/>
      <c r="Q50" s="24">
        <v>460791.97400000005</v>
      </c>
      <c r="R50" s="24">
        <f t="shared" si="3"/>
        <v>3547.1896873731225</v>
      </c>
      <c r="S50" s="26">
        <f t="shared" si="4"/>
        <v>3.9234915193803341</v>
      </c>
      <c r="T50" s="27">
        <f t="shared" si="5"/>
        <v>1</v>
      </c>
      <c r="U50" s="22"/>
      <c r="V50" s="38">
        <f t="shared" si="6"/>
        <v>5.2073249218272419</v>
      </c>
      <c r="W50" s="22"/>
      <c r="X50" s="42">
        <f>I50-'(A) Current Law'!J48</f>
        <v>-105610.02599999995</v>
      </c>
      <c r="Y50" s="42">
        <f>J50-'(A) Current Law'!K48</f>
        <v>-612.55162693579268</v>
      </c>
      <c r="Z50" s="38">
        <f>O50-'(A) Current Law'!P48</f>
        <v>-0.72306598342912354</v>
      </c>
      <c r="AA50" s="44">
        <f>N50-'(A) Current Law'!O48</f>
        <v>-0.12299999999999978</v>
      </c>
      <c r="AB50" s="42">
        <f>Q50-'(A) Current Law'!R48</f>
        <v>-2387.0259999999544</v>
      </c>
      <c r="AC50" s="42">
        <f>M50-'(A) Current Law'!N48</f>
        <v>-20690</v>
      </c>
      <c r="AD50" s="38">
        <f>S50-'(A) Current Law'!T48</f>
        <v>-2.0324738267989861E-2</v>
      </c>
    </row>
    <row r="51" spans="1:30">
      <c r="A51" s="1" t="s">
        <v>102</v>
      </c>
      <c r="B51" s="2" t="s">
        <v>103</v>
      </c>
      <c r="C51" s="20">
        <v>100798300</v>
      </c>
      <c r="D51" s="21">
        <v>178.59</v>
      </c>
      <c r="E51" s="22"/>
      <c r="F51" s="48">
        <v>2500</v>
      </c>
      <c r="G51" s="45">
        <f t="shared" si="7"/>
        <v>0</v>
      </c>
      <c r="H51" s="22"/>
      <c r="I51" s="23">
        <v>626011.64120000007</v>
      </c>
      <c r="J51" s="24">
        <f t="shared" si="0"/>
        <v>3505.3006394534973</v>
      </c>
      <c r="K51" s="26">
        <f t="shared" si="1"/>
        <v>6.2105376896237345</v>
      </c>
      <c r="L51" s="22"/>
      <c r="M51" s="24">
        <v>179941</v>
      </c>
      <c r="N51" s="26">
        <v>3.105</v>
      </c>
      <c r="O51" s="25">
        <f t="shared" si="2"/>
        <v>4.4253786145202847</v>
      </c>
      <c r="P51" s="22"/>
      <c r="Q51" s="24">
        <v>85000</v>
      </c>
      <c r="R51" s="24">
        <f t="shared" si="3"/>
        <v>1483.5153144073015</v>
      </c>
      <c r="S51" s="26">
        <f t="shared" si="4"/>
        <v>0.84326819003891929</v>
      </c>
      <c r="T51" s="27">
        <f t="shared" si="5"/>
        <v>0.42322056422486853</v>
      </c>
      <c r="U51" s="22"/>
      <c r="V51" s="38">
        <f t="shared" si="6"/>
        <v>2.6284272651423688</v>
      </c>
      <c r="W51" s="22"/>
      <c r="X51" s="42">
        <f>I51-'(A) Current Law'!J49</f>
        <v>-227814.35879999993</v>
      </c>
      <c r="Y51" s="42">
        <f>J51-'(A) Current Law'!K49</f>
        <v>-1275.6277439946239</v>
      </c>
      <c r="Z51" s="38">
        <f>O51-'(A) Current Law'!P49</f>
        <v>-1.077035612703785</v>
      </c>
      <c r="AA51" s="44">
        <f>N51-'(A) Current Law'!O49</f>
        <v>-1.1300000000000003</v>
      </c>
      <c r="AB51" s="42">
        <f>Q51-'(A) Current Law'!R49</f>
        <v>0</v>
      </c>
      <c r="AC51" s="42">
        <f>M51-'(A) Current Law'!N49</f>
        <v>-119251</v>
      </c>
      <c r="AD51" s="38">
        <f>S51-'(A) Current Law'!T49</f>
        <v>0</v>
      </c>
    </row>
    <row r="52" spans="1:30" ht="31.2">
      <c r="A52" s="1" t="s">
        <v>104</v>
      </c>
      <c r="B52" s="2" t="s">
        <v>105</v>
      </c>
      <c r="C52" s="20">
        <v>629371317</v>
      </c>
      <c r="D52" s="21">
        <v>880.01</v>
      </c>
      <c r="E52" s="22"/>
      <c r="F52" s="48">
        <v>2500</v>
      </c>
      <c r="G52" s="45">
        <f t="shared" si="7"/>
        <v>0</v>
      </c>
      <c r="H52" s="22"/>
      <c r="I52" s="23">
        <v>2207947.852</v>
      </c>
      <c r="J52" s="24">
        <f t="shared" si="0"/>
        <v>2509.0031386006976</v>
      </c>
      <c r="K52" s="26">
        <f t="shared" si="1"/>
        <v>3.5081799763683859</v>
      </c>
      <c r="L52" s="22"/>
      <c r="M52" s="24">
        <v>273161</v>
      </c>
      <c r="N52" s="26">
        <v>1.754</v>
      </c>
      <c r="O52" s="25">
        <f t="shared" si="2"/>
        <v>3.0741579727885822</v>
      </c>
      <c r="P52" s="22"/>
      <c r="Q52" s="24">
        <v>1934786.852</v>
      </c>
      <c r="R52" s="24">
        <f t="shared" si="3"/>
        <v>2509.0031386006976</v>
      </c>
      <c r="S52" s="26">
        <f t="shared" si="4"/>
        <v>3.0741579727885822</v>
      </c>
      <c r="T52" s="27">
        <f t="shared" si="5"/>
        <v>1</v>
      </c>
      <c r="U52" s="22"/>
      <c r="V52" s="38">
        <f t="shared" si="6"/>
        <v>3.5081799763683859</v>
      </c>
      <c r="W52" s="22"/>
      <c r="X52" s="42">
        <f>I52-'(A) Current Law'!J50</f>
        <v>-114356.14800000004</v>
      </c>
      <c r="Y52" s="42">
        <f>J52-'(A) Current Law'!K50</f>
        <v>-129.94869149214219</v>
      </c>
      <c r="Z52" s="38">
        <f>O52-'(A) Current Law'!P50</f>
        <v>-0.21980529500361667</v>
      </c>
      <c r="AA52" s="44">
        <f>N52-'(A) Current Law'!O50</f>
        <v>9.099999999999997E-2</v>
      </c>
      <c r="AB52" s="42">
        <f>Q52-'(A) Current Law'!R50</f>
        <v>-40213.148000000045</v>
      </c>
      <c r="AC52" s="42">
        <f>M52-'(A) Current Law'!N50</f>
        <v>23983</v>
      </c>
      <c r="AD52" s="38">
        <f>S52-'(A) Current Law'!T50</f>
        <v>-6.3894154235820899E-2</v>
      </c>
    </row>
    <row r="53" spans="1:30">
      <c r="A53" s="1" t="s">
        <v>106</v>
      </c>
      <c r="B53" s="2" t="s">
        <v>107</v>
      </c>
      <c r="C53" s="20">
        <v>1167001208</v>
      </c>
      <c r="D53" s="21">
        <v>2674.0099999999998</v>
      </c>
      <c r="E53" s="22"/>
      <c r="F53" s="48">
        <v>2500</v>
      </c>
      <c r="G53" s="45">
        <f t="shared" si="7"/>
        <v>0</v>
      </c>
      <c r="H53" s="22"/>
      <c r="I53" s="23">
        <v>6685024.9999999991</v>
      </c>
      <c r="J53" s="24">
        <f t="shared" si="0"/>
        <v>2500</v>
      </c>
      <c r="K53" s="26">
        <f t="shared" si="1"/>
        <v>5.7283788175821657</v>
      </c>
      <c r="L53" s="22"/>
      <c r="M53" s="24">
        <v>1801969</v>
      </c>
      <c r="N53" s="26">
        <v>2.8639999999999999</v>
      </c>
      <c r="O53" s="25">
        <f t="shared" si="2"/>
        <v>4.1842767312713862</v>
      </c>
      <c r="P53" s="22"/>
      <c r="Q53" s="24">
        <v>2400000</v>
      </c>
      <c r="R53" s="24">
        <f t="shared" si="3"/>
        <v>1571.4111016787522</v>
      </c>
      <c r="S53" s="26">
        <f t="shared" si="4"/>
        <v>2.0565531411172282</v>
      </c>
      <c r="T53" s="27">
        <f t="shared" si="5"/>
        <v>0.62856444067150097</v>
      </c>
      <c r="U53" s="22"/>
      <c r="V53" s="38">
        <f t="shared" si="6"/>
        <v>3.6006552274280077</v>
      </c>
      <c r="W53" s="22"/>
      <c r="X53" s="42">
        <f>I53-'(A) Current Law'!J51</f>
        <v>301354.99999999907</v>
      </c>
      <c r="Y53" s="42">
        <f>J53-'(A) Current Law'!K51</f>
        <v>112.69778347874535</v>
      </c>
      <c r="Z53" s="38">
        <f>O53-'(A) Current Law'!P51</f>
        <v>0.18216776344587871</v>
      </c>
      <c r="AA53" s="44">
        <f>N53-'(A) Current Law'!O51</f>
        <v>0.129</v>
      </c>
      <c r="AB53" s="42">
        <f>Q53-'(A) Current Law'!R51</f>
        <v>0</v>
      </c>
      <c r="AC53" s="42">
        <f>M53-'(A) Current Law'!N51</f>
        <v>88765</v>
      </c>
      <c r="AD53" s="38">
        <f>S53-'(A) Current Law'!T51</f>
        <v>0</v>
      </c>
    </row>
    <row r="54" spans="1:30">
      <c r="A54" s="1" t="s">
        <v>108</v>
      </c>
      <c r="B54" s="2" t="s">
        <v>109</v>
      </c>
      <c r="C54" s="20">
        <v>579750674</v>
      </c>
      <c r="D54" s="21">
        <v>616.89</v>
      </c>
      <c r="E54" s="22"/>
      <c r="F54" s="48">
        <v>2500</v>
      </c>
      <c r="G54" s="45">
        <f t="shared" si="7"/>
        <v>0</v>
      </c>
      <c r="H54" s="22"/>
      <c r="I54" s="23">
        <v>1622025.7364000001</v>
      </c>
      <c r="J54" s="24">
        <f t="shared" si="0"/>
        <v>2629.3597503606802</v>
      </c>
      <c r="K54" s="26">
        <f t="shared" si="1"/>
        <v>2.7977987937621611</v>
      </c>
      <c r="L54" s="22"/>
      <c r="M54" s="24">
        <v>45797</v>
      </c>
      <c r="N54" s="26">
        <v>1.399</v>
      </c>
      <c r="O54" s="25">
        <f t="shared" si="2"/>
        <v>2.7188044914631702</v>
      </c>
      <c r="P54" s="22"/>
      <c r="Q54" s="24">
        <v>1455000</v>
      </c>
      <c r="R54" s="24">
        <f t="shared" si="3"/>
        <v>2432.8437809009711</v>
      </c>
      <c r="S54" s="26">
        <f t="shared" si="4"/>
        <v>2.5096995402544371</v>
      </c>
      <c r="T54" s="27">
        <f t="shared" si="5"/>
        <v>0.92526090451002285</v>
      </c>
      <c r="U54" s="22"/>
      <c r="V54" s="38">
        <f t="shared" si="6"/>
        <v>2.5886938425534285</v>
      </c>
      <c r="W54" s="22"/>
      <c r="X54" s="42">
        <f>I54-'(A) Current Law'!J52</f>
        <v>-346592.26359999995</v>
      </c>
      <c r="Y54" s="42">
        <f>J54-'(A) Current Law'!K52</f>
        <v>-561.83803206406355</v>
      </c>
      <c r="Z54" s="38">
        <f>O54-'(A) Current Law'!P52</f>
        <v>-0.24587166517032788</v>
      </c>
      <c r="AA54" s="44">
        <f>N54-'(A) Current Law'!O52</f>
        <v>-0.29899999999999993</v>
      </c>
      <c r="AB54" s="42">
        <f>Q54-'(A) Current Law'!R52</f>
        <v>0</v>
      </c>
      <c r="AC54" s="42">
        <f>M54-'(A) Current Law'!N52</f>
        <v>-204048</v>
      </c>
      <c r="AD54" s="38">
        <f>S54-'(A) Current Law'!T52</f>
        <v>0</v>
      </c>
    </row>
    <row r="55" spans="1:30">
      <c r="A55" s="1" t="s">
        <v>110</v>
      </c>
      <c r="B55" s="2" t="s">
        <v>111</v>
      </c>
      <c r="C55" s="20">
        <v>503371138</v>
      </c>
      <c r="D55" s="21">
        <v>555.54</v>
      </c>
      <c r="E55" s="22"/>
      <c r="F55" s="48">
        <v>2500</v>
      </c>
      <c r="G55" s="45">
        <f t="shared" si="7"/>
        <v>0</v>
      </c>
      <c r="H55" s="22"/>
      <c r="I55" s="23">
        <v>1388850</v>
      </c>
      <c r="J55" s="24">
        <f t="shared" si="0"/>
        <v>2500</v>
      </c>
      <c r="K55" s="26">
        <f t="shared" si="1"/>
        <v>2.759097403792746</v>
      </c>
      <c r="L55" s="22"/>
      <c r="M55" s="24">
        <v>30192</v>
      </c>
      <c r="N55" s="26">
        <v>1.38</v>
      </c>
      <c r="O55" s="25">
        <f t="shared" si="2"/>
        <v>2.699117802816895</v>
      </c>
      <c r="P55" s="22"/>
      <c r="Q55" s="24">
        <v>1200000</v>
      </c>
      <c r="R55" s="24">
        <f t="shared" si="3"/>
        <v>2214.4076034128957</v>
      </c>
      <c r="S55" s="26">
        <f t="shared" si="4"/>
        <v>2.3839269068303235</v>
      </c>
      <c r="T55" s="27">
        <f t="shared" si="5"/>
        <v>0.88576304136515827</v>
      </c>
      <c r="U55" s="22"/>
      <c r="V55" s="38">
        <f t="shared" si="6"/>
        <v>2.4439065078061746</v>
      </c>
      <c r="W55" s="22"/>
      <c r="X55" s="42">
        <f>I55-'(A) Current Law'!J53</f>
        <v>-188904</v>
      </c>
      <c r="Y55" s="42">
        <f>J55-'(A) Current Law'!K53</f>
        <v>-340.03672102818882</v>
      </c>
      <c r="Z55" s="38">
        <f>O55-'(A) Current Law'!P53</f>
        <v>-0.37826960194130166</v>
      </c>
      <c r="AA55" s="44">
        <f>N55-'(A) Current Law'!O53</f>
        <v>5.5999999999999828E-2</v>
      </c>
      <c r="AB55" s="42">
        <f>Q55-'(A) Current Law'!R53</f>
        <v>0</v>
      </c>
      <c r="AC55" s="42">
        <f>M55-'(A) Current Law'!N53</f>
        <v>1506</v>
      </c>
      <c r="AD55" s="38">
        <f>S55-'(A) Current Law'!T53</f>
        <v>0</v>
      </c>
    </row>
    <row r="56" spans="1:30">
      <c r="A56" s="1" t="s">
        <v>112</v>
      </c>
      <c r="B56" s="2" t="s">
        <v>113</v>
      </c>
      <c r="C56" s="20">
        <v>154083776</v>
      </c>
      <c r="D56" s="21">
        <v>317.94</v>
      </c>
      <c r="E56" s="22"/>
      <c r="F56" s="48">
        <v>2500</v>
      </c>
      <c r="G56" s="45">
        <f t="shared" si="7"/>
        <v>0</v>
      </c>
      <c r="H56" s="22"/>
      <c r="I56" s="23">
        <v>815146.68759999995</v>
      </c>
      <c r="J56" s="24">
        <f t="shared" si="0"/>
        <v>2563.838106560986</v>
      </c>
      <c r="K56" s="26">
        <f t="shared" si="1"/>
        <v>5.2902823954677745</v>
      </c>
      <c r="L56" s="22"/>
      <c r="M56" s="24">
        <v>204172</v>
      </c>
      <c r="N56" s="26">
        <v>2.645</v>
      </c>
      <c r="O56" s="25">
        <f t="shared" si="2"/>
        <v>3.9652110265002851</v>
      </c>
      <c r="P56" s="22"/>
      <c r="Q56" s="24">
        <v>560000</v>
      </c>
      <c r="R56" s="24">
        <f t="shared" si="3"/>
        <v>2403.5100962445745</v>
      </c>
      <c r="S56" s="26">
        <f t="shared" si="4"/>
        <v>3.6343865300912666</v>
      </c>
      <c r="T56" s="27">
        <f t="shared" si="5"/>
        <v>0.93746562627877139</v>
      </c>
      <c r="U56" s="22"/>
      <c r="V56" s="38">
        <f t="shared" si="6"/>
        <v>4.9594578990587559</v>
      </c>
      <c r="W56" s="22"/>
      <c r="X56" s="42">
        <f>I56-'(A) Current Law'!J54</f>
        <v>-207489.31240000005</v>
      </c>
      <c r="Y56" s="42">
        <f>J56-'(A) Current Law'!K54</f>
        <v>-652.60524753098116</v>
      </c>
      <c r="Z56" s="38">
        <f>O56-'(A) Current Law'!P54</f>
        <v>-1.4544770268350642</v>
      </c>
      <c r="AA56" s="44">
        <f>N56-'(A) Current Law'!O54</f>
        <v>0.16100000000000003</v>
      </c>
      <c r="AB56" s="42">
        <f>Q56-'(A) Current Law'!R54</f>
        <v>0</v>
      </c>
      <c r="AC56" s="42">
        <f>M56-'(A) Current Law'!N54</f>
        <v>16622</v>
      </c>
      <c r="AD56" s="38">
        <f>S56-'(A) Current Law'!T54</f>
        <v>0</v>
      </c>
    </row>
    <row r="57" spans="1:30">
      <c r="A57" s="1" t="s">
        <v>114</v>
      </c>
      <c r="B57" s="2" t="s">
        <v>115</v>
      </c>
      <c r="C57" s="20">
        <v>195440486</v>
      </c>
      <c r="D57" s="21">
        <v>175.04</v>
      </c>
      <c r="E57" s="22"/>
      <c r="F57" s="48">
        <v>2500</v>
      </c>
      <c r="G57" s="45">
        <f t="shared" si="7"/>
        <v>0</v>
      </c>
      <c r="H57" s="22"/>
      <c r="I57" s="23">
        <v>609078.80960000004</v>
      </c>
      <c r="J57" s="24">
        <f t="shared" si="0"/>
        <v>3479.6549908592324</v>
      </c>
      <c r="K57" s="26">
        <f t="shared" si="1"/>
        <v>3.1164413375435429</v>
      </c>
      <c r="L57" s="22"/>
      <c r="M57" s="24">
        <v>46521</v>
      </c>
      <c r="N57" s="26">
        <v>1.5580000000000001</v>
      </c>
      <c r="O57" s="25">
        <f t="shared" si="2"/>
        <v>2.8784097968319626</v>
      </c>
      <c r="P57" s="22"/>
      <c r="Q57" s="24">
        <v>398281</v>
      </c>
      <c r="R57" s="24">
        <f t="shared" si="3"/>
        <v>2541.1448811700184</v>
      </c>
      <c r="S57" s="26">
        <f t="shared" si="4"/>
        <v>2.0378633319608102</v>
      </c>
      <c r="T57" s="27">
        <f t="shared" si="5"/>
        <v>0.73028644731888559</v>
      </c>
      <c r="U57" s="22"/>
      <c r="V57" s="38">
        <f t="shared" si="6"/>
        <v>2.2758948726723895</v>
      </c>
      <c r="W57" s="22"/>
      <c r="X57" s="42">
        <f>I57-'(A) Current Law'!J55</f>
        <v>-172715.19039999996</v>
      </c>
      <c r="Y57" s="42">
        <f>J57-'(A) Current Law'!K55</f>
        <v>-986.71840950639853</v>
      </c>
      <c r="Z57" s="38">
        <f>O57-'(A) Current Law'!P55</f>
        <v>-0.56980103088773504</v>
      </c>
      <c r="AA57" s="44">
        <f>N57-'(A) Current Law'!O55</f>
        <v>-0.2609999999999999</v>
      </c>
      <c r="AB57" s="42">
        <f>Q57-'(A) Current Law'!R55</f>
        <v>0</v>
      </c>
      <c r="AC57" s="42">
        <f>M57-'(A) Current Law'!N55</f>
        <v>-61353</v>
      </c>
      <c r="AD57" s="38">
        <f>S57-'(A) Current Law'!T55</f>
        <v>0</v>
      </c>
    </row>
    <row r="58" spans="1:30">
      <c r="A58" s="1" t="s">
        <v>116</v>
      </c>
      <c r="B58" s="2" t="s">
        <v>117</v>
      </c>
      <c r="C58" s="20">
        <v>2363998955.0300002</v>
      </c>
      <c r="D58" s="21">
        <v>1025.3</v>
      </c>
      <c r="E58" s="22"/>
      <c r="F58" s="48">
        <v>2500</v>
      </c>
      <c r="G58" s="45">
        <f t="shared" si="7"/>
        <v>0</v>
      </c>
      <c r="H58" s="22"/>
      <c r="I58" s="23">
        <v>2563250</v>
      </c>
      <c r="J58" s="24">
        <f t="shared" si="0"/>
        <v>2500</v>
      </c>
      <c r="K58" s="26">
        <f t="shared" si="1"/>
        <v>1.0842855892749204</v>
      </c>
      <c r="L58" s="22"/>
      <c r="M58" s="24">
        <v>0</v>
      </c>
      <c r="N58" s="26">
        <v>0.54200000000000004</v>
      </c>
      <c r="O58" s="25">
        <f t="shared" si="2"/>
        <v>1.0842855892749204</v>
      </c>
      <c r="P58" s="22"/>
      <c r="Q58" s="24">
        <v>2179619</v>
      </c>
      <c r="R58" s="24">
        <f t="shared" si="3"/>
        <v>2125.8353652589485</v>
      </c>
      <c r="S58" s="26">
        <f t="shared" si="4"/>
        <v>0.92200506068850596</v>
      </c>
      <c r="T58" s="27">
        <f t="shared" si="5"/>
        <v>0.85033414610357949</v>
      </c>
      <c r="U58" s="22"/>
      <c r="V58" s="38">
        <f t="shared" si="6"/>
        <v>0.92200506068850596</v>
      </c>
      <c r="W58" s="22"/>
      <c r="X58" s="42">
        <f>I58-'(A) Current Law'!J56</f>
        <v>90611</v>
      </c>
      <c r="Y58" s="42">
        <f>J58-'(A) Current Law'!K56</f>
        <v>88.375109723983314</v>
      </c>
      <c r="Z58" s="38">
        <f>O58-'(A) Current Law'!P56</f>
        <v>3.8329543169721925E-2</v>
      </c>
      <c r="AA58" s="44">
        <f>N58-'(A) Current Law'!O56</f>
        <v>1.9000000000000017E-2</v>
      </c>
      <c r="AB58" s="42">
        <f>Q58-'(A) Current Law'!R56</f>
        <v>0</v>
      </c>
      <c r="AC58" s="42">
        <f>M58-'(A) Current Law'!N56</f>
        <v>0</v>
      </c>
      <c r="AD58" s="38">
        <f>S58-'(A) Current Law'!T56</f>
        <v>0</v>
      </c>
    </row>
    <row r="59" spans="1:30">
      <c r="A59" s="1" t="s">
        <v>118</v>
      </c>
      <c r="B59" s="2" t="s">
        <v>119</v>
      </c>
      <c r="C59" s="20">
        <v>384252712</v>
      </c>
      <c r="D59" s="21">
        <v>355.65999999999997</v>
      </c>
      <c r="E59" s="22"/>
      <c r="F59" s="48">
        <v>2500</v>
      </c>
      <c r="G59" s="45">
        <f t="shared" si="7"/>
        <v>0</v>
      </c>
      <c r="H59" s="22"/>
      <c r="I59" s="23">
        <v>1049676.7999999998</v>
      </c>
      <c r="J59" s="24">
        <f t="shared" si="0"/>
        <v>2951.3490412191418</v>
      </c>
      <c r="K59" s="26">
        <f t="shared" si="1"/>
        <v>2.7317355667746068</v>
      </c>
      <c r="L59" s="22"/>
      <c r="M59" s="24">
        <v>17674</v>
      </c>
      <c r="N59" s="26">
        <v>1.3660000000000001</v>
      </c>
      <c r="O59" s="25">
        <f t="shared" si="2"/>
        <v>2.6857397951169171</v>
      </c>
      <c r="P59" s="22"/>
      <c r="Q59" s="24">
        <v>387276</v>
      </c>
      <c r="R59" s="24">
        <f t="shared" si="3"/>
        <v>1138.5874149468596</v>
      </c>
      <c r="S59" s="26">
        <f t="shared" si="4"/>
        <v>1.0078679678908811</v>
      </c>
      <c r="T59" s="27">
        <f t="shared" si="5"/>
        <v>0.38578541509157871</v>
      </c>
      <c r="U59" s="22"/>
      <c r="V59" s="38">
        <f t="shared" si="6"/>
        <v>1.0538637395485708</v>
      </c>
      <c r="W59" s="22"/>
      <c r="X59" s="42">
        <f>I59-'(A) Current Law'!J57</f>
        <v>25503.799999999814</v>
      </c>
      <c r="Y59" s="42">
        <f>J59-'(A) Current Law'!K57</f>
        <v>71.708373165382454</v>
      </c>
      <c r="Z59" s="38">
        <f>O59-'(A) Current Law'!P57</f>
        <v>8.6361914863986033E-2</v>
      </c>
      <c r="AA59" s="44">
        <f>N59-'(A) Current Law'!O57</f>
        <v>3.300000000000014E-2</v>
      </c>
      <c r="AB59" s="42">
        <f>Q59-'(A) Current Law'!R57</f>
        <v>0</v>
      </c>
      <c r="AC59" s="42">
        <f>M59-'(A) Current Law'!N57</f>
        <v>-7681</v>
      </c>
      <c r="AD59" s="38">
        <f>S59-'(A) Current Law'!T57</f>
        <v>0</v>
      </c>
    </row>
    <row r="60" spans="1:30">
      <c r="A60" s="1" t="s">
        <v>120</v>
      </c>
      <c r="B60" s="2" t="s">
        <v>121</v>
      </c>
      <c r="C60" s="20">
        <v>216787404</v>
      </c>
      <c r="D60" s="21">
        <v>103.87</v>
      </c>
      <c r="E60" s="22"/>
      <c r="F60" s="48">
        <v>2500</v>
      </c>
      <c r="G60" s="45">
        <f t="shared" si="7"/>
        <v>0</v>
      </c>
      <c r="H60" s="22"/>
      <c r="I60" s="23">
        <v>487362.86320000002</v>
      </c>
      <c r="J60" s="24">
        <f t="shared" si="0"/>
        <v>4692.0464349667855</v>
      </c>
      <c r="K60" s="26">
        <f t="shared" si="1"/>
        <v>2.2481143009581865</v>
      </c>
      <c r="L60" s="22"/>
      <c r="M60" s="24">
        <v>0</v>
      </c>
      <c r="N60" s="26">
        <v>1.1240000000000001</v>
      </c>
      <c r="O60" s="25">
        <f t="shared" si="2"/>
        <v>2.2481143009581865</v>
      </c>
      <c r="P60" s="22"/>
      <c r="Q60" s="24">
        <v>315000</v>
      </c>
      <c r="R60" s="24">
        <f t="shared" si="3"/>
        <v>3032.6369500336959</v>
      </c>
      <c r="S60" s="26">
        <f t="shared" si="4"/>
        <v>1.4530364504018876</v>
      </c>
      <c r="T60" s="27">
        <f t="shared" si="5"/>
        <v>0.64633566441998858</v>
      </c>
      <c r="U60" s="22"/>
      <c r="V60" s="38">
        <f t="shared" si="6"/>
        <v>1.4530364504018876</v>
      </c>
      <c r="W60" s="22"/>
      <c r="X60" s="42">
        <f>I60-'(A) Current Law'!J58</f>
        <v>-260731.13679999998</v>
      </c>
      <c r="Y60" s="42">
        <f>J60-'(A) Current Law'!K58</f>
        <v>-2510.1678713776837</v>
      </c>
      <c r="Z60" s="38">
        <f>O60-'(A) Current Law'!P58</f>
        <v>-1.0657452072261542</v>
      </c>
      <c r="AA60" s="44">
        <f>N60-'(A) Current Law'!O58</f>
        <v>-0.2799999999999998</v>
      </c>
      <c r="AB60" s="42">
        <f>Q60-'(A) Current Law'!R58</f>
        <v>0</v>
      </c>
      <c r="AC60" s="42">
        <f>M60-'(A) Current Law'!N58</f>
        <v>-29691</v>
      </c>
      <c r="AD60" s="38">
        <f>S60-'(A) Current Law'!T58</f>
        <v>0</v>
      </c>
    </row>
    <row r="61" spans="1:30">
      <c r="A61" s="1" t="s">
        <v>122</v>
      </c>
      <c r="B61" s="2" t="s">
        <v>123</v>
      </c>
      <c r="C61" s="20">
        <v>112192510</v>
      </c>
      <c r="D61" s="21">
        <v>216.52</v>
      </c>
      <c r="E61" s="22"/>
      <c r="F61" s="48">
        <v>2500</v>
      </c>
      <c r="G61" s="45">
        <f t="shared" si="7"/>
        <v>0</v>
      </c>
      <c r="H61" s="22"/>
      <c r="I61" s="23">
        <v>688496.72519999999</v>
      </c>
      <c r="J61" s="24">
        <f t="shared" si="0"/>
        <v>3179.8296933308698</v>
      </c>
      <c r="K61" s="26">
        <f t="shared" si="1"/>
        <v>6.1367441124189135</v>
      </c>
      <c r="L61" s="22"/>
      <c r="M61" s="24">
        <v>196136</v>
      </c>
      <c r="N61" s="26">
        <v>3.0680000000000001</v>
      </c>
      <c r="O61" s="25">
        <f t="shared" si="2"/>
        <v>4.3885347176919387</v>
      </c>
      <c r="P61" s="22"/>
      <c r="Q61" s="24">
        <v>130000</v>
      </c>
      <c r="R61" s="24">
        <f t="shared" si="3"/>
        <v>1506.262700905228</v>
      </c>
      <c r="S61" s="26">
        <f t="shared" si="4"/>
        <v>1.1587226277404792</v>
      </c>
      <c r="T61" s="27">
        <f t="shared" si="5"/>
        <v>0.47369288489391354</v>
      </c>
      <c r="U61" s="22"/>
      <c r="V61" s="38">
        <f t="shared" si="6"/>
        <v>2.9069320224674535</v>
      </c>
      <c r="W61" s="22"/>
      <c r="X61" s="42">
        <f>I61-'(A) Current Law'!J59</f>
        <v>-58930.274800000014</v>
      </c>
      <c r="Y61" s="42">
        <f>J61-'(A) Current Law'!K59</f>
        <v>-272.17012192869061</v>
      </c>
      <c r="Z61" s="38">
        <f>O61-'(A) Current Law'!P59</f>
        <v>-0.20946384745291802</v>
      </c>
      <c r="AA61" s="44">
        <f>N61-'(A) Current Law'!O59</f>
        <v>-0.2629999999999999</v>
      </c>
      <c r="AB61" s="42">
        <f>Q61-'(A) Current Law'!R59</f>
        <v>0</v>
      </c>
      <c r="AC61" s="42">
        <f>M61-'(A) Current Law'!N59</f>
        <v>-35430</v>
      </c>
      <c r="AD61" s="38">
        <f>S61-'(A) Current Law'!T59</f>
        <v>0</v>
      </c>
    </row>
    <row r="62" spans="1:30">
      <c r="A62" s="1" t="s">
        <v>124</v>
      </c>
      <c r="B62" s="2" t="s">
        <v>125</v>
      </c>
      <c r="C62" s="20">
        <v>381691143</v>
      </c>
      <c r="D62" s="21">
        <v>293.63</v>
      </c>
      <c r="E62" s="22"/>
      <c r="F62" s="48">
        <v>2500</v>
      </c>
      <c r="G62" s="45">
        <f t="shared" si="7"/>
        <v>0</v>
      </c>
      <c r="H62" s="22"/>
      <c r="I62" s="23">
        <v>882808.27280000004</v>
      </c>
      <c r="J62" s="24">
        <f t="shared" si="0"/>
        <v>3006.532959166298</v>
      </c>
      <c r="K62" s="26">
        <f t="shared" si="1"/>
        <v>2.312886450184148</v>
      </c>
      <c r="L62" s="22"/>
      <c r="M62" s="24">
        <v>0</v>
      </c>
      <c r="N62" s="26">
        <v>1.1559999999999999</v>
      </c>
      <c r="O62" s="25">
        <f t="shared" si="2"/>
        <v>2.312886450184148</v>
      </c>
      <c r="P62" s="22"/>
      <c r="Q62" s="24">
        <v>390000</v>
      </c>
      <c r="R62" s="24">
        <f t="shared" si="3"/>
        <v>1328.2021591799203</v>
      </c>
      <c r="S62" s="26">
        <f t="shared" si="4"/>
        <v>1.0217685349853665</v>
      </c>
      <c r="T62" s="27">
        <f t="shared" si="5"/>
        <v>0.44177202685588607</v>
      </c>
      <c r="U62" s="22"/>
      <c r="V62" s="38">
        <f t="shared" si="6"/>
        <v>1.0217685349853665</v>
      </c>
      <c r="W62" s="22"/>
      <c r="X62" s="42">
        <f>I62-'(A) Current Law'!J60</f>
        <v>-96282.727199999965</v>
      </c>
      <c r="Y62" s="42">
        <f>J62-'(A) Current Law'!K60</f>
        <v>-327.90493886864397</v>
      </c>
      <c r="Z62" s="38">
        <f>O62-'(A) Current Law'!P60</f>
        <v>-0.23625836976783088</v>
      </c>
      <c r="AA62" s="44">
        <f>N62-'(A) Current Law'!O60</f>
        <v>-0.127</v>
      </c>
      <c r="AB62" s="42">
        <f>Q62-'(A) Current Law'!R60</f>
        <v>0</v>
      </c>
      <c r="AC62" s="42">
        <f>M62-'(A) Current Law'!N60</f>
        <v>-6105</v>
      </c>
      <c r="AD62" s="38">
        <f>S62-'(A) Current Law'!T60</f>
        <v>0</v>
      </c>
    </row>
    <row r="63" spans="1:30">
      <c r="A63" s="1" t="s">
        <v>126</v>
      </c>
      <c r="B63" s="2" t="s">
        <v>127</v>
      </c>
      <c r="C63" s="20">
        <v>103471984.5</v>
      </c>
      <c r="D63" s="21">
        <v>112.72</v>
      </c>
      <c r="E63" s="22"/>
      <c r="F63" s="48">
        <v>2500</v>
      </c>
      <c r="G63" s="45">
        <f t="shared" si="7"/>
        <v>0</v>
      </c>
      <c r="H63" s="22"/>
      <c r="I63" s="23">
        <v>307694.6324</v>
      </c>
      <c r="J63" s="24">
        <f t="shared" si="0"/>
        <v>2729.725269694819</v>
      </c>
      <c r="K63" s="26">
        <f t="shared" si="1"/>
        <v>2.9736999235768984</v>
      </c>
      <c r="L63" s="22"/>
      <c r="M63" s="24">
        <v>17278</v>
      </c>
      <c r="N63" s="26">
        <v>1.4870000000000001</v>
      </c>
      <c r="O63" s="25">
        <f t="shared" si="2"/>
        <v>2.8067175265204272</v>
      </c>
      <c r="P63" s="22"/>
      <c r="Q63" s="24">
        <v>180000</v>
      </c>
      <c r="R63" s="24">
        <f t="shared" si="3"/>
        <v>1750.1596877217885</v>
      </c>
      <c r="S63" s="26">
        <f t="shared" si="4"/>
        <v>1.7396013120826923</v>
      </c>
      <c r="T63" s="27">
        <f t="shared" si="5"/>
        <v>0.64114865592955983</v>
      </c>
      <c r="U63" s="22"/>
      <c r="V63" s="38">
        <f t="shared" si="6"/>
        <v>1.9065837091391631</v>
      </c>
      <c r="W63" s="22"/>
      <c r="X63" s="42">
        <f>I63-'(A) Current Law'!J61</f>
        <v>-41635.367599999998</v>
      </c>
      <c r="Y63" s="42">
        <f>J63-'(A) Current Law'!K61</f>
        <v>-369.36983321504613</v>
      </c>
      <c r="Z63" s="38">
        <f>O63-'(A) Current Law'!P61</f>
        <v>-0.56936539764538896</v>
      </c>
      <c r="AA63" s="44">
        <f>N63-'(A) Current Law'!O61</f>
        <v>0.22500000000000009</v>
      </c>
      <c r="AB63" s="42">
        <f>Q63-'(A) Current Law'!R61</f>
        <v>0</v>
      </c>
      <c r="AC63" s="42">
        <f>M63-'(A) Current Law'!N61</f>
        <v>17278</v>
      </c>
      <c r="AD63" s="38">
        <f>S63-'(A) Current Law'!T61</f>
        <v>0</v>
      </c>
    </row>
    <row r="64" spans="1:30">
      <c r="A64" s="1" t="s">
        <v>128</v>
      </c>
      <c r="B64" s="2" t="s">
        <v>129</v>
      </c>
      <c r="C64" s="20">
        <v>396408253</v>
      </c>
      <c r="D64" s="21">
        <v>455.57</v>
      </c>
      <c r="E64" s="22"/>
      <c r="F64" s="48">
        <v>2500</v>
      </c>
      <c r="G64" s="45">
        <f t="shared" si="7"/>
        <v>0</v>
      </c>
      <c r="H64" s="22"/>
      <c r="I64" s="23">
        <v>1252981.1128</v>
      </c>
      <c r="J64" s="24">
        <f t="shared" si="0"/>
        <v>2750.3591386614571</v>
      </c>
      <c r="K64" s="26">
        <f t="shared" si="1"/>
        <v>3.1608350818064328</v>
      </c>
      <c r="L64" s="22"/>
      <c r="M64" s="24">
        <v>103093</v>
      </c>
      <c r="N64" s="26">
        <v>1.58</v>
      </c>
      <c r="O64" s="25">
        <f t="shared" si="2"/>
        <v>2.9007673379595351</v>
      </c>
      <c r="P64" s="22"/>
      <c r="Q64" s="24">
        <v>1149888.1128</v>
      </c>
      <c r="R64" s="24">
        <f t="shared" si="3"/>
        <v>2750.3591386614571</v>
      </c>
      <c r="S64" s="26">
        <f t="shared" si="4"/>
        <v>2.9007673379595351</v>
      </c>
      <c r="T64" s="27">
        <f t="shared" si="5"/>
        <v>1</v>
      </c>
      <c r="U64" s="22"/>
      <c r="V64" s="38">
        <f t="shared" si="6"/>
        <v>3.1608350818064328</v>
      </c>
      <c r="W64" s="22"/>
      <c r="X64" s="42">
        <f>I64-'(A) Current Law'!J62</f>
        <v>-160699.8872</v>
      </c>
      <c r="Y64" s="42">
        <f>J64-'(A) Current Law'!K62</f>
        <v>-352.74466536426917</v>
      </c>
      <c r="Z64" s="38">
        <f>O64-'(A) Current Law'!P62</f>
        <v>-0.14942395056542912</v>
      </c>
      <c r="AA64" s="44">
        <f>N64-'(A) Current Law'!O62</f>
        <v>-0.20299999999999985</v>
      </c>
      <c r="AB64" s="42">
        <f>Q64-'(A) Current Law'!R62</f>
        <v>-36470.887199999997</v>
      </c>
      <c r="AC64" s="42">
        <f>M64-'(A) Current Law'!N62</f>
        <v>-101467</v>
      </c>
      <c r="AD64" s="38">
        <f>S64-'(A) Current Law'!T62</f>
        <v>-9.2003349889892672E-2</v>
      </c>
    </row>
    <row r="65" spans="1:30">
      <c r="A65" s="1" t="s">
        <v>130</v>
      </c>
      <c r="B65" s="2" t="s">
        <v>131</v>
      </c>
      <c r="C65" s="20">
        <v>236759810</v>
      </c>
      <c r="D65" s="21">
        <v>567.73</v>
      </c>
      <c r="E65" s="22"/>
      <c r="F65" s="48">
        <v>2500</v>
      </c>
      <c r="G65" s="45">
        <f t="shared" si="7"/>
        <v>0</v>
      </c>
      <c r="H65" s="22"/>
      <c r="I65" s="23">
        <v>1517292.5732</v>
      </c>
      <c r="J65" s="24">
        <f t="shared" si="0"/>
        <v>2672.5601486622163</v>
      </c>
      <c r="K65" s="26">
        <f t="shared" si="1"/>
        <v>6.4085731999869404</v>
      </c>
      <c r="L65" s="22"/>
      <c r="M65" s="24">
        <v>446095</v>
      </c>
      <c r="N65" s="26">
        <v>3.2040000000000002</v>
      </c>
      <c r="O65" s="25">
        <f t="shared" si="2"/>
        <v>4.5244062883814609</v>
      </c>
      <c r="P65" s="22"/>
      <c r="Q65" s="24">
        <v>945000</v>
      </c>
      <c r="R65" s="24">
        <f t="shared" si="3"/>
        <v>2450.2756592041992</v>
      </c>
      <c r="S65" s="26">
        <f t="shared" si="4"/>
        <v>3.9913868827652808</v>
      </c>
      <c r="T65" s="27">
        <f t="shared" si="5"/>
        <v>0.91682713312578412</v>
      </c>
      <c r="U65" s="22"/>
      <c r="V65" s="38">
        <f t="shared" si="6"/>
        <v>5.8755537943707585</v>
      </c>
      <c r="W65" s="22"/>
      <c r="X65" s="42">
        <f>I65-'(A) Current Law'!J63</f>
        <v>-224425.42680000002</v>
      </c>
      <c r="Y65" s="42">
        <f>J65-'(A) Current Law'!K63</f>
        <v>-395.30309619008995</v>
      </c>
      <c r="Z65" s="38">
        <f>O65-'(A) Current Law'!P63</f>
        <v>-0.90178069833727292</v>
      </c>
      <c r="AA65" s="44">
        <f>N65-'(A) Current Law'!O63</f>
        <v>7.0000000000001172E-3</v>
      </c>
      <c r="AB65" s="42">
        <f>Q65-'(A) Current Law'!R63</f>
        <v>0</v>
      </c>
      <c r="AC65" s="42">
        <f>M65-'(A) Current Law'!N63</f>
        <v>-10920</v>
      </c>
      <c r="AD65" s="38">
        <f>S65-'(A) Current Law'!T63</f>
        <v>0</v>
      </c>
    </row>
    <row r="66" spans="1:30">
      <c r="A66" s="1" t="s">
        <v>132</v>
      </c>
      <c r="B66" s="2" t="s">
        <v>133</v>
      </c>
      <c r="C66" s="20">
        <v>535558113</v>
      </c>
      <c r="D66" s="21">
        <v>479.53</v>
      </c>
      <c r="E66" s="22"/>
      <c r="F66" s="48">
        <v>2500</v>
      </c>
      <c r="G66" s="45">
        <f t="shared" si="7"/>
        <v>0</v>
      </c>
      <c r="H66" s="22"/>
      <c r="I66" s="23">
        <v>1296869.5423999999</v>
      </c>
      <c r="J66" s="24">
        <f t="shared" si="0"/>
        <v>2704.4596634204327</v>
      </c>
      <c r="K66" s="26">
        <f t="shared" si="1"/>
        <v>2.4215290757811747</v>
      </c>
      <c r="L66" s="22"/>
      <c r="M66" s="24">
        <v>0</v>
      </c>
      <c r="N66" s="26">
        <v>1.2110000000000001</v>
      </c>
      <c r="O66" s="25">
        <f t="shared" si="2"/>
        <v>2.4215290757811747</v>
      </c>
      <c r="P66" s="22"/>
      <c r="Q66" s="24">
        <v>1097596</v>
      </c>
      <c r="R66" s="24">
        <f t="shared" si="3"/>
        <v>2288.899547473568</v>
      </c>
      <c r="S66" s="26">
        <f t="shared" si="4"/>
        <v>2.0494433253035229</v>
      </c>
      <c r="T66" s="27">
        <f t="shared" si="5"/>
        <v>0.84634264597561426</v>
      </c>
      <c r="U66" s="22"/>
      <c r="V66" s="38">
        <f t="shared" si="6"/>
        <v>2.0494433253035229</v>
      </c>
      <c r="W66" s="22"/>
      <c r="X66" s="42">
        <f>I66-'(A) Current Law'!J64</f>
        <v>-95243.457600000082</v>
      </c>
      <c r="Y66" s="42">
        <f>J66-'(A) Current Law'!K64</f>
        <v>-198.61835046816668</v>
      </c>
      <c r="Z66" s="38">
        <f>O66-'(A) Current Law'!P64</f>
        <v>-0.14484788058845055</v>
      </c>
      <c r="AA66" s="44">
        <f>N66-'(A) Current Law'!O64</f>
        <v>-8.8999999999999968E-2</v>
      </c>
      <c r="AB66" s="42">
        <f>Q66-'(A) Current Law'!R64</f>
        <v>0</v>
      </c>
      <c r="AC66" s="42">
        <f>M66-'(A) Current Law'!N64</f>
        <v>-17669</v>
      </c>
      <c r="AD66" s="38">
        <f>S66-'(A) Current Law'!T64</f>
        <v>0</v>
      </c>
    </row>
    <row r="67" spans="1:30">
      <c r="A67" s="1" t="s">
        <v>134</v>
      </c>
      <c r="B67" s="2" t="s">
        <v>135</v>
      </c>
      <c r="C67" s="20">
        <v>880462168</v>
      </c>
      <c r="D67" s="21">
        <v>2441.8599999999997</v>
      </c>
      <c r="E67" s="22"/>
      <c r="F67" s="48">
        <v>2500</v>
      </c>
      <c r="G67" s="45">
        <f t="shared" si="7"/>
        <v>0</v>
      </c>
      <c r="H67" s="22"/>
      <c r="I67" s="23">
        <v>6104649.9999999991</v>
      </c>
      <c r="J67" s="24">
        <f t="shared" si="0"/>
        <v>2500</v>
      </c>
      <c r="K67" s="26">
        <f t="shared" si="1"/>
        <v>6.9334608821034536</v>
      </c>
      <c r="L67" s="22"/>
      <c r="M67" s="24">
        <v>1890205</v>
      </c>
      <c r="N67" s="26">
        <v>3.4670000000000001</v>
      </c>
      <c r="O67" s="25">
        <f t="shared" si="2"/>
        <v>4.7866281518639866</v>
      </c>
      <c r="P67" s="22"/>
      <c r="Q67" s="24">
        <v>1905500</v>
      </c>
      <c r="R67" s="24">
        <f t="shared" si="3"/>
        <v>1554.431867510832</v>
      </c>
      <c r="S67" s="26">
        <f t="shared" si="4"/>
        <v>2.1642042886730821</v>
      </c>
      <c r="T67" s="27">
        <f t="shared" si="5"/>
        <v>0.62177274700433283</v>
      </c>
      <c r="U67" s="22"/>
      <c r="V67" s="38">
        <f t="shared" si="6"/>
        <v>4.3110370189125486</v>
      </c>
      <c r="W67" s="22"/>
      <c r="X67" s="42">
        <f>I67-'(A) Current Law'!J65</f>
        <v>-32369.000000000931</v>
      </c>
      <c r="Y67" s="42">
        <f>J67-'(A) Current Law'!K65</f>
        <v>-13.255878715405743</v>
      </c>
      <c r="Z67" s="38">
        <f>O67-'(A) Current Law'!P65</f>
        <v>3.4475075821768897E-2</v>
      </c>
      <c r="AA67" s="44">
        <f>N67-'(A) Current Law'!O65</f>
        <v>-1.7999999999999794E-2</v>
      </c>
      <c r="AB67" s="42">
        <f>Q67-'(A) Current Law'!R65</f>
        <v>0</v>
      </c>
      <c r="AC67" s="42">
        <f>M67-'(A) Current Law'!N65</f>
        <v>-62723</v>
      </c>
      <c r="AD67" s="38">
        <f>S67-'(A) Current Law'!T65</f>
        <v>0</v>
      </c>
    </row>
    <row r="68" spans="1:30">
      <c r="A68" s="1" t="s">
        <v>136</v>
      </c>
      <c r="B68" s="2" t="s">
        <v>137</v>
      </c>
      <c r="C68" s="20">
        <v>1857544896</v>
      </c>
      <c r="D68" s="21">
        <v>1837.6100000000001</v>
      </c>
      <c r="E68" s="22"/>
      <c r="F68" s="48">
        <v>2635.6778641822802</v>
      </c>
      <c r="G68" s="45">
        <f t="shared" si="7"/>
        <v>1</v>
      </c>
      <c r="H68" s="22"/>
      <c r="I68" s="23">
        <v>4843348</v>
      </c>
      <c r="J68" s="24">
        <f t="shared" si="0"/>
        <v>2635.6778641822802</v>
      </c>
      <c r="K68" s="26">
        <f t="shared" si="1"/>
        <v>2.6073921607114685</v>
      </c>
      <c r="L68" s="22"/>
      <c r="M68" s="24">
        <v>0</v>
      </c>
      <c r="N68" s="26">
        <v>1.304</v>
      </c>
      <c r="O68" s="25">
        <f t="shared" si="2"/>
        <v>2.6073921607114685</v>
      </c>
      <c r="P68" s="22"/>
      <c r="Q68" s="24">
        <v>4843348</v>
      </c>
      <c r="R68" s="24">
        <f t="shared" si="3"/>
        <v>2635.6778641822802</v>
      </c>
      <c r="S68" s="26">
        <f t="shared" si="4"/>
        <v>2.6073921607114685</v>
      </c>
      <c r="T68" s="27">
        <f t="shared" si="5"/>
        <v>1</v>
      </c>
      <c r="U68" s="22"/>
      <c r="V68" s="38">
        <f t="shared" si="6"/>
        <v>2.6073921607114685</v>
      </c>
      <c r="W68" s="22"/>
      <c r="X68" s="42">
        <f>I68-'(A) Current Law'!J66</f>
        <v>0</v>
      </c>
      <c r="Y68" s="42">
        <f>J68-'(A) Current Law'!K66</f>
        <v>0</v>
      </c>
      <c r="Z68" s="38">
        <f>O68-'(A) Current Law'!P66</f>
        <v>0</v>
      </c>
      <c r="AA68" s="44">
        <f>N68-'(A) Current Law'!O66</f>
        <v>0.19300000000000006</v>
      </c>
      <c r="AB68" s="42">
        <f>Q68-'(A) Current Law'!R66</f>
        <v>0</v>
      </c>
      <c r="AC68" s="42">
        <f>M68-'(A) Current Law'!N66</f>
        <v>0</v>
      </c>
      <c r="AD68" s="38">
        <f>S68-'(A) Current Law'!T66</f>
        <v>0</v>
      </c>
    </row>
    <row r="69" spans="1:30">
      <c r="A69" s="1" t="s">
        <v>138</v>
      </c>
      <c r="B69" s="2" t="s">
        <v>139</v>
      </c>
      <c r="C69" s="20">
        <v>71348086</v>
      </c>
      <c r="D69" s="21">
        <v>64.05</v>
      </c>
      <c r="E69" s="22"/>
      <c r="F69" s="48">
        <v>2500</v>
      </c>
      <c r="G69" s="45">
        <f t="shared" si="7"/>
        <v>0</v>
      </c>
      <c r="H69" s="22"/>
      <c r="I69" s="23">
        <v>204139.95559999999</v>
      </c>
      <c r="J69" s="24">
        <f t="shared" si="0"/>
        <v>3187.1968087431692</v>
      </c>
      <c r="K69" s="26">
        <f t="shared" si="1"/>
        <v>2.8611833483521898</v>
      </c>
      <c r="L69" s="22"/>
      <c r="M69" s="24">
        <v>7917</v>
      </c>
      <c r="N69" s="26">
        <v>1.431</v>
      </c>
      <c r="O69" s="25">
        <f t="shared" si="2"/>
        <v>2.7502203156507941</v>
      </c>
      <c r="P69" s="22"/>
      <c r="Q69" s="24">
        <v>196222.95559999999</v>
      </c>
      <c r="R69" s="24">
        <f t="shared" si="3"/>
        <v>3187.1968087431692</v>
      </c>
      <c r="S69" s="26">
        <f t="shared" si="4"/>
        <v>2.7502203156507941</v>
      </c>
      <c r="T69" s="27">
        <f t="shared" si="5"/>
        <v>1</v>
      </c>
      <c r="U69" s="22"/>
      <c r="V69" s="38">
        <f t="shared" si="6"/>
        <v>2.8611833483521898</v>
      </c>
      <c r="W69" s="22"/>
      <c r="X69" s="42">
        <f>I69-'(A) Current Law'!J67</f>
        <v>-153373.04440000001</v>
      </c>
      <c r="Y69" s="42">
        <f>J69-'(A) Current Law'!K67</f>
        <v>-2394.583050741609</v>
      </c>
      <c r="Z69" s="38">
        <f>O69-'(A) Current Law'!P67</f>
        <v>-1.666674623899512</v>
      </c>
      <c r="AA69" s="44">
        <f>N69-'(A) Current Law'!O67</f>
        <v>-0.42999999999999994</v>
      </c>
      <c r="AB69" s="42">
        <f>Q69-'(A) Current Law'!R67</f>
        <v>-25953.044400000013</v>
      </c>
      <c r="AC69" s="42">
        <f>M69-'(A) Current Law'!N67</f>
        <v>-34459</v>
      </c>
      <c r="AD69" s="38">
        <f>S69-'(A) Current Law'!T67</f>
        <v>-0.36375249645799901</v>
      </c>
    </row>
    <row r="70" spans="1:30">
      <c r="A70" s="1" t="s">
        <v>140</v>
      </c>
      <c r="B70" s="2" t="s">
        <v>141</v>
      </c>
      <c r="C70" s="20">
        <v>2653285847</v>
      </c>
      <c r="D70" s="21">
        <v>4298.1899999999996</v>
      </c>
      <c r="E70" s="22"/>
      <c r="F70" s="48">
        <v>2500</v>
      </c>
      <c r="G70" s="45">
        <f t="shared" si="7"/>
        <v>0</v>
      </c>
      <c r="H70" s="22"/>
      <c r="I70" s="23">
        <v>10745474.999999998</v>
      </c>
      <c r="J70" s="24">
        <f t="shared" si="0"/>
        <v>2500</v>
      </c>
      <c r="K70" s="26">
        <f t="shared" si="1"/>
        <v>4.0498746157145566</v>
      </c>
      <c r="L70" s="22"/>
      <c r="M70" s="24">
        <v>1870508</v>
      </c>
      <c r="N70" s="26">
        <v>2.0249999999999999</v>
      </c>
      <c r="O70" s="25">
        <f t="shared" si="2"/>
        <v>3.344896672190329</v>
      </c>
      <c r="P70" s="22"/>
      <c r="Q70" s="24">
        <v>8874966.9999999981</v>
      </c>
      <c r="R70" s="24">
        <f t="shared" si="3"/>
        <v>2500</v>
      </c>
      <c r="S70" s="26">
        <f t="shared" si="4"/>
        <v>3.344896672190329</v>
      </c>
      <c r="T70" s="27">
        <f t="shared" si="5"/>
        <v>1</v>
      </c>
      <c r="U70" s="22"/>
      <c r="V70" s="38">
        <f t="shared" si="6"/>
        <v>4.0498746157145566</v>
      </c>
      <c r="W70" s="22"/>
      <c r="X70" s="42">
        <f>I70-'(A) Current Law'!J68</f>
        <v>152855.99999999814</v>
      </c>
      <c r="Y70" s="42">
        <f>J70-'(A) Current Law'!K68</f>
        <v>35.562876466605303</v>
      </c>
      <c r="Z70" s="38">
        <f>O70-'(A) Current Law'!P68</f>
        <v>8.1680607554983187E-2</v>
      </c>
      <c r="AA70" s="44">
        <f>N70-'(A) Current Law'!O68</f>
        <v>2.8999999999999915E-2</v>
      </c>
      <c r="AB70" s="42">
        <f>Q70-'(A) Current Law'!R68</f>
        <v>216721.99999999814</v>
      </c>
      <c r="AC70" s="42">
        <f>M70-'(A) Current Law'!N68</f>
        <v>-63866</v>
      </c>
      <c r="AD70" s="38">
        <f>S70-'(A) Current Law'!T68</f>
        <v>8.1680607554983187E-2</v>
      </c>
    </row>
    <row r="71" spans="1:30">
      <c r="A71" s="1" t="s">
        <v>142</v>
      </c>
      <c r="B71" s="2" t="s">
        <v>143</v>
      </c>
      <c r="C71" s="20">
        <v>1379180046</v>
      </c>
      <c r="D71" s="21">
        <v>2715.19</v>
      </c>
      <c r="E71" s="22"/>
      <c r="F71" s="48">
        <v>2500</v>
      </c>
      <c r="G71" s="45">
        <f t="shared" si="7"/>
        <v>0</v>
      </c>
      <c r="H71" s="22"/>
      <c r="I71" s="23">
        <v>6787975</v>
      </c>
      <c r="J71" s="24">
        <f t="shared" si="0"/>
        <v>2500</v>
      </c>
      <c r="K71" s="26">
        <f t="shared" si="1"/>
        <v>4.9217468159338491</v>
      </c>
      <c r="L71" s="22"/>
      <c r="M71" s="24">
        <v>1573564</v>
      </c>
      <c r="N71" s="26">
        <v>2.4609999999999999</v>
      </c>
      <c r="O71" s="25">
        <f t="shared" si="2"/>
        <v>3.7808051349954059</v>
      </c>
      <c r="P71" s="22"/>
      <c r="Q71" s="24">
        <v>3585647</v>
      </c>
      <c r="R71" s="24">
        <f t="shared" si="3"/>
        <v>1900.1289044228949</v>
      </c>
      <c r="S71" s="26">
        <f t="shared" si="4"/>
        <v>2.5998396731444591</v>
      </c>
      <c r="T71" s="27">
        <f t="shared" si="5"/>
        <v>0.760051561769158</v>
      </c>
      <c r="U71" s="22"/>
      <c r="V71" s="38">
        <f t="shared" si="6"/>
        <v>3.7407813540829027</v>
      </c>
      <c r="W71" s="22"/>
      <c r="X71" s="42">
        <f>I71-'(A) Current Law'!J69</f>
        <v>152006</v>
      </c>
      <c r="Y71" s="42">
        <f>J71-'(A) Current Law'!K69</f>
        <v>55.983559161605626</v>
      </c>
      <c r="Z71" s="38">
        <f>O71-'(A) Current Law'!P69</f>
        <v>0.10816209271055577</v>
      </c>
      <c r="AA71" s="44">
        <f>N71-'(A) Current Law'!O69</f>
        <v>5.4999999999999716E-2</v>
      </c>
      <c r="AB71" s="42">
        <f>Q71-'(A) Current Law'!R69</f>
        <v>0</v>
      </c>
      <c r="AC71" s="42">
        <f>M71-'(A) Current Law'!N69</f>
        <v>2831</v>
      </c>
      <c r="AD71" s="38">
        <f>S71-'(A) Current Law'!T69</f>
        <v>0</v>
      </c>
    </row>
    <row r="72" spans="1:30">
      <c r="A72" s="1" t="s">
        <v>144</v>
      </c>
      <c r="B72" s="2" t="s">
        <v>145</v>
      </c>
      <c r="C72" s="20">
        <v>3002002696</v>
      </c>
      <c r="D72" s="21">
        <v>5219.1400000000003</v>
      </c>
      <c r="E72" s="22"/>
      <c r="F72" s="48">
        <v>2500</v>
      </c>
      <c r="G72" s="45">
        <f t="shared" si="7"/>
        <v>0</v>
      </c>
      <c r="H72" s="22"/>
      <c r="I72" s="23">
        <v>13047850</v>
      </c>
      <c r="J72" s="24">
        <f t="shared" si="0"/>
        <v>2500</v>
      </c>
      <c r="K72" s="26">
        <f t="shared" si="1"/>
        <v>4.3463818394918583</v>
      </c>
      <c r="L72" s="22"/>
      <c r="M72" s="24">
        <v>2560933</v>
      </c>
      <c r="N72" s="26">
        <v>2.173</v>
      </c>
      <c r="O72" s="25">
        <f t="shared" si="2"/>
        <v>3.4933069893552151</v>
      </c>
      <c r="P72" s="22"/>
      <c r="Q72" s="24">
        <v>6991865</v>
      </c>
      <c r="R72" s="24">
        <f t="shared" si="3"/>
        <v>1830.3394812172119</v>
      </c>
      <c r="S72" s="26">
        <f t="shared" si="4"/>
        <v>2.329066862370333</v>
      </c>
      <c r="T72" s="27">
        <f t="shared" si="5"/>
        <v>0.73213579248688476</v>
      </c>
      <c r="U72" s="22"/>
      <c r="V72" s="38">
        <f t="shared" si="6"/>
        <v>3.1821417125069766</v>
      </c>
      <c r="W72" s="22"/>
      <c r="X72" s="42">
        <f>I72-'(A) Current Law'!J70</f>
        <v>-218821</v>
      </c>
      <c r="Y72" s="42">
        <f>J72-'(A) Current Law'!K70</f>
        <v>-41.926639254742895</v>
      </c>
      <c r="Z72" s="38">
        <f>O72-'(A) Current Law'!P70</f>
        <v>1.6878399232456598E-2</v>
      </c>
      <c r="AA72" s="44">
        <f>N72-'(A) Current Law'!O70</f>
        <v>-3.6999999999999922E-2</v>
      </c>
      <c r="AB72" s="42">
        <f>Q72-'(A) Current Law'!R70</f>
        <v>0</v>
      </c>
      <c r="AC72" s="42">
        <f>M72-'(A) Current Law'!N70</f>
        <v>-269490</v>
      </c>
      <c r="AD72" s="38">
        <f>S72-'(A) Current Law'!T70</f>
        <v>0</v>
      </c>
    </row>
    <row r="73" spans="1:30">
      <c r="A73" s="1" t="s">
        <v>146</v>
      </c>
      <c r="B73" s="2" t="s">
        <v>147</v>
      </c>
      <c r="C73" s="20">
        <v>546684781</v>
      </c>
      <c r="D73" s="21">
        <v>95.72</v>
      </c>
      <c r="E73" s="22"/>
      <c r="F73" s="48">
        <v>2500</v>
      </c>
      <c r="G73" s="45">
        <f t="shared" si="7"/>
        <v>0</v>
      </c>
      <c r="H73" s="22"/>
      <c r="I73" s="23">
        <v>476304.34519999998</v>
      </c>
      <c r="J73" s="24">
        <f t="shared" si="0"/>
        <v>4976.0169786878396</v>
      </c>
      <c r="K73" s="26">
        <f t="shared" si="1"/>
        <v>0.87125956630572454</v>
      </c>
      <c r="L73" s="22"/>
      <c r="M73" s="24">
        <v>0</v>
      </c>
      <c r="N73" s="26">
        <v>0.436</v>
      </c>
      <c r="O73" s="25">
        <f t="shared" si="2"/>
        <v>0.87125956630572454</v>
      </c>
      <c r="P73" s="22"/>
      <c r="Q73" s="24">
        <v>375000</v>
      </c>
      <c r="R73" s="24">
        <f t="shared" si="3"/>
        <v>3917.6765566234853</v>
      </c>
      <c r="S73" s="26">
        <f t="shared" si="4"/>
        <v>0.68595288003819521</v>
      </c>
      <c r="T73" s="27">
        <f t="shared" si="5"/>
        <v>0.78731173414455768</v>
      </c>
      <c r="U73" s="22"/>
      <c r="V73" s="38">
        <f t="shared" si="6"/>
        <v>0.68595288003819521</v>
      </c>
      <c r="W73" s="22"/>
      <c r="X73" s="42">
        <f>I73-'(A) Current Law'!J71</f>
        <v>-40635.654800000018</v>
      </c>
      <c r="Y73" s="42">
        <f>J73-'(A) Current Law'!K71</f>
        <v>-424.5262724613458</v>
      </c>
      <c r="Z73" s="38">
        <f>O73-'(A) Current Law'!P71</f>
        <v>-7.433105184612776E-2</v>
      </c>
      <c r="AA73" s="44">
        <f>N73-'(A) Current Law'!O71</f>
        <v>-3.6999999999999977E-2</v>
      </c>
      <c r="AB73" s="42">
        <f>Q73-'(A) Current Law'!R71</f>
        <v>0</v>
      </c>
      <c r="AC73" s="42">
        <f>M73-'(A) Current Law'!N71</f>
        <v>0</v>
      </c>
      <c r="AD73" s="38">
        <f>S73-'(A) Current Law'!T71</f>
        <v>0</v>
      </c>
    </row>
    <row r="74" spans="1:30">
      <c r="A74" s="1" t="s">
        <v>148</v>
      </c>
      <c r="B74" s="2" t="s">
        <v>149</v>
      </c>
      <c r="C74" s="20">
        <v>1575592018</v>
      </c>
      <c r="D74" s="21">
        <v>1990.9599999999998</v>
      </c>
      <c r="E74" s="22"/>
      <c r="F74" s="48">
        <v>2500</v>
      </c>
      <c r="G74" s="45">
        <f t="shared" si="7"/>
        <v>0</v>
      </c>
      <c r="H74" s="22"/>
      <c r="I74" s="23">
        <v>4977399.9999999991</v>
      </c>
      <c r="J74" s="24">
        <f t="shared" ref="J74:J137" si="8">I74/D74</f>
        <v>2499.9999999999995</v>
      </c>
      <c r="K74" s="26">
        <f t="shared" ref="K74:K137" si="9">I74/C74*1000</f>
        <v>3.1590665242885225</v>
      </c>
      <c r="L74" s="22"/>
      <c r="M74" s="24">
        <v>409533</v>
      </c>
      <c r="N74" s="26">
        <v>1.58</v>
      </c>
      <c r="O74" s="25">
        <f t="shared" ref="O74:O137" si="10">(I74-M74)/C74*1000</f>
        <v>2.8991432730144733</v>
      </c>
      <c r="P74" s="22"/>
      <c r="Q74" s="24">
        <v>3930850</v>
      </c>
      <c r="R74" s="24">
        <f t="shared" ref="R74:R137" si="11">(M74+Q74)/D74</f>
        <v>2180.045304777595</v>
      </c>
      <c r="S74" s="26">
        <f t="shared" ref="S74:S137" si="12">Q74/C74*1000</f>
        <v>2.4948400062280589</v>
      </c>
      <c r="T74" s="27">
        <f t="shared" ref="T74:T137" si="13">(M74+Q74)/I74</f>
        <v>0.872018121911038</v>
      </c>
      <c r="U74" s="22"/>
      <c r="V74" s="38">
        <f t="shared" ref="V74:V137" si="14">(Q74+M74)/C74*1000</f>
        <v>2.7547632575021082</v>
      </c>
      <c r="W74" s="22"/>
      <c r="X74" s="42">
        <f>I74-'(A) Current Law'!J72</f>
        <v>196189.99999999907</v>
      </c>
      <c r="Y74" s="42">
        <f>J74-'(A) Current Law'!K72</f>
        <v>98.540402619841188</v>
      </c>
      <c r="Z74" s="38">
        <f>O74-'(A) Current Law'!P72</f>
        <v>6.3659246082826026E-2</v>
      </c>
      <c r="AA74" s="44">
        <f>N74-'(A) Current Law'!O72</f>
        <v>0.1140000000000001</v>
      </c>
      <c r="AB74" s="42">
        <f>Q74-'(A) Current Law'!R72</f>
        <v>0</v>
      </c>
      <c r="AC74" s="42">
        <f>M74-'(A) Current Law'!N72</f>
        <v>95889</v>
      </c>
      <c r="AD74" s="38">
        <f>S74-'(A) Current Law'!T72</f>
        <v>0</v>
      </c>
    </row>
    <row r="75" spans="1:30">
      <c r="A75" s="1" t="s">
        <v>150</v>
      </c>
      <c r="B75" s="2" t="s">
        <v>151</v>
      </c>
      <c r="C75" s="20">
        <v>22941260796</v>
      </c>
      <c r="D75" s="21">
        <v>19524.52</v>
      </c>
      <c r="E75" s="22"/>
      <c r="F75" s="48">
        <v>2500</v>
      </c>
      <c r="G75" s="45">
        <f t="shared" ref="G75:G138" si="15">IF(F75&gt;2500,1,0)</f>
        <v>0</v>
      </c>
      <c r="H75" s="22"/>
      <c r="I75" s="23">
        <v>48811300</v>
      </c>
      <c r="J75" s="24">
        <f t="shared" si="8"/>
        <v>2500</v>
      </c>
      <c r="K75" s="26">
        <f t="shared" si="9"/>
        <v>2.1276642305775391</v>
      </c>
      <c r="L75" s="22"/>
      <c r="M75" s="24">
        <v>0</v>
      </c>
      <c r="N75" s="26">
        <v>1.0640000000000001</v>
      </c>
      <c r="O75" s="25">
        <f t="shared" si="10"/>
        <v>2.1276642305775391</v>
      </c>
      <c r="P75" s="22"/>
      <c r="Q75" s="24">
        <v>45800000</v>
      </c>
      <c r="R75" s="24">
        <f t="shared" si="11"/>
        <v>2345.7682954561751</v>
      </c>
      <c r="S75" s="26">
        <f t="shared" si="12"/>
        <v>1.996402918185979</v>
      </c>
      <c r="T75" s="27">
        <f t="shared" si="13"/>
        <v>0.93830731818247004</v>
      </c>
      <c r="U75" s="22"/>
      <c r="V75" s="38">
        <f t="shared" si="14"/>
        <v>1.996402918185979</v>
      </c>
      <c r="W75" s="22"/>
      <c r="X75" s="42">
        <f>I75-'(A) Current Law'!J73</f>
        <v>2504467</v>
      </c>
      <c r="Y75" s="42">
        <f>J75-'(A) Current Law'!K73</f>
        <v>128.27291016629351</v>
      </c>
      <c r="Z75" s="38">
        <f>O75-'(A) Current Law'!P73</f>
        <v>0.10916867308516354</v>
      </c>
      <c r="AA75" s="44">
        <f>N75-'(A) Current Law'!O73</f>
        <v>5.500000000000016E-2</v>
      </c>
      <c r="AB75" s="42">
        <f>Q75-'(A) Current Law'!R73</f>
        <v>0</v>
      </c>
      <c r="AC75" s="42">
        <f>M75-'(A) Current Law'!N73</f>
        <v>0</v>
      </c>
      <c r="AD75" s="38">
        <f>S75-'(A) Current Law'!T73</f>
        <v>0</v>
      </c>
    </row>
    <row r="76" spans="1:30">
      <c r="A76" s="1" t="s">
        <v>152</v>
      </c>
      <c r="B76" s="2" t="s">
        <v>153</v>
      </c>
      <c r="C76" s="20">
        <v>2337672694.8000002</v>
      </c>
      <c r="D76" s="21">
        <v>2781.9600000000005</v>
      </c>
      <c r="E76" s="22"/>
      <c r="F76" s="48">
        <v>2500</v>
      </c>
      <c r="G76" s="45">
        <f t="shared" si="15"/>
        <v>0</v>
      </c>
      <c r="H76" s="22"/>
      <c r="I76" s="23">
        <v>6954900.0000000009</v>
      </c>
      <c r="J76" s="24">
        <f t="shared" si="8"/>
        <v>2500</v>
      </c>
      <c r="K76" s="26">
        <f t="shared" si="9"/>
        <v>2.975138485156934</v>
      </c>
      <c r="L76" s="22"/>
      <c r="M76" s="24">
        <v>392615</v>
      </c>
      <c r="N76" s="26">
        <v>1.488</v>
      </c>
      <c r="O76" s="25">
        <f t="shared" si="10"/>
        <v>2.8071872570515857</v>
      </c>
      <c r="P76" s="22"/>
      <c r="Q76" s="24">
        <v>5240000</v>
      </c>
      <c r="R76" s="24">
        <f t="shared" si="11"/>
        <v>2024.6930221857967</v>
      </c>
      <c r="S76" s="26">
        <f t="shared" si="12"/>
        <v>2.241545624268118</v>
      </c>
      <c r="T76" s="27">
        <f t="shared" si="13"/>
        <v>0.80987720887431869</v>
      </c>
      <c r="U76" s="22"/>
      <c r="V76" s="38">
        <f t="shared" si="14"/>
        <v>2.4094968523734668</v>
      </c>
      <c r="W76" s="22"/>
      <c r="X76" s="42">
        <f>I76-'(A) Current Law'!J74</f>
        <v>152215.00000000093</v>
      </c>
      <c r="Y76" s="42">
        <f>J76-'(A) Current Law'!K74</f>
        <v>54.715021064286248</v>
      </c>
      <c r="Z76" s="38">
        <f>O76-'(A) Current Law'!P74</f>
        <v>8.5164189342183949E-2</v>
      </c>
      <c r="AA76" s="44">
        <f>N76-'(A) Current Law'!O74</f>
        <v>3.2999999999999918E-2</v>
      </c>
      <c r="AB76" s="42">
        <f>Q76-'(A) Current Law'!R74</f>
        <v>0</v>
      </c>
      <c r="AC76" s="42">
        <f>M76-'(A) Current Law'!N74</f>
        <v>-46871</v>
      </c>
      <c r="AD76" s="38">
        <f>S76-'(A) Current Law'!T74</f>
        <v>0</v>
      </c>
    </row>
    <row r="77" spans="1:30">
      <c r="A77" s="1" t="s">
        <v>154</v>
      </c>
      <c r="B77" s="2" t="s">
        <v>155</v>
      </c>
      <c r="C77" s="20">
        <v>1017892208</v>
      </c>
      <c r="D77" s="21">
        <v>1487.1799999999998</v>
      </c>
      <c r="E77" s="22"/>
      <c r="F77" s="48">
        <v>2500</v>
      </c>
      <c r="G77" s="45">
        <f t="shared" si="15"/>
        <v>0</v>
      </c>
      <c r="H77" s="22"/>
      <c r="I77" s="23">
        <v>3717949.9999999995</v>
      </c>
      <c r="J77" s="24">
        <f t="shared" si="8"/>
        <v>2500</v>
      </c>
      <c r="K77" s="26">
        <f t="shared" si="9"/>
        <v>3.6525969751799097</v>
      </c>
      <c r="L77" s="22"/>
      <c r="M77" s="24">
        <v>515138</v>
      </c>
      <c r="N77" s="26">
        <v>1.8260000000000001</v>
      </c>
      <c r="O77" s="25">
        <f t="shared" si="10"/>
        <v>3.1465139184953848</v>
      </c>
      <c r="P77" s="22"/>
      <c r="Q77" s="24">
        <v>2924000</v>
      </c>
      <c r="R77" s="24">
        <f t="shared" si="11"/>
        <v>2312.5230301644724</v>
      </c>
      <c r="S77" s="26">
        <f t="shared" si="12"/>
        <v>2.872602793320528</v>
      </c>
      <c r="T77" s="27">
        <f t="shared" si="13"/>
        <v>0.92500921206578901</v>
      </c>
      <c r="U77" s="22"/>
      <c r="V77" s="38">
        <f t="shared" si="14"/>
        <v>3.3786858500050525</v>
      </c>
      <c r="W77" s="22"/>
      <c r="X77" s="42">
        <f>I77-'(A) Current Law'!J75</f>
        <v>-140019.00000000047</v>
      </c>
      <c r="Y77" s="42">
        <f>J77-'(A) Current Law'!K75</f>
        <v>-94.150674430802155</v>
      </c>
      <c r="Z77" s="38">
        <f>O77-'(A) Current Law'!P75</f>
        <v>-1.5614619971627164E-2</v>
      </c>
      <c r="AA77" s="44">
        <f>N77-'(A) Current Law'!O75</f>
        <v>-6.899999999999995E-2</v>
      </c>
      <c r="AB77" s="42">
        <f>Q77-'(A) Current Law'!R75</f>
        <v>0</v>
      </c>
      <c r="AC77" s="42">
        <f>M77-'(A) Current Law'!N75</f>
        <v>-124125</v>
      </c>
      <c r="AD77" s="38">
        <f>S77-'(A) Current Law'!T75</f>
        <v>0</v>
      </c>
    </row>
    <row r="78" spans="1:30">
      <c r="A78" s="28" t="s">
        <v>156</v>
      </c>
      <c r="B78" s="29" t="s">
        <v>157</v>
      </c>
      <c r="C78" s="30">
        <v>86949901</v>
      </c>
      <c r="D78" s="21">
        <v>66.069999999999993</v>
      </c>
      <c r="E78" s="22"/>
      <c r="F78" s="48">
        <v>2500</v>
      </c>
      <c r="G78" s="45">
        <f t="shared" si="15"/>
        <v>0</v>
      </c>
      <c r="H78" s="22"/>
      <c r="I78" s="23">
        <v>448316.50199999998</v>
      </c>
      <c r="J78" s="24">
        <f t="shared" si="8"/>
        <v>6785.4775541092786</v>
      </c>
      <c r="K78" s="26">
        <f t="shared" si="9"/>
        <v>5.1560323455687422</v>
      </c>
      <c r="L78" s="22"/>
      <c r="M78" s="24">
        <v>109384</v>
      </c>
      <c r="N78" s="26">
        <v>2.5779999999999998</v>
      </c>
      <c r="O78" s="25">
        <f t="shared" si="10"/>
        <v>3.8980205624385929</v>
      </c>
      <c r="P78" s="22"/>
      <c r="Q78" s="24">
        <v>230000</v>
      </c>
      <c r="R78" s="24">
        <f t="shared" si="11"/>
        <v>5136.7337672165886</v>
      </c>
      <c r="S78" s="26">
        <f t="shared" si="12"/>
        <v>2.6452014016669207</v>
      </c>
      <c r="T78" s="27">
        <f t="shared" si="13"/>
        <v>0.75701875457620349</v>
      </c>
      <c r="U78" s="22"/>
      <c r="V78" s="38">
        <f t="shared" si="14"/>
        <v>3.903213184797071</v>
      </c>
      <c r="W78" s="22"/>
      <c r="X78" s="42">
        <f>I78-'(A) Current Law'!J76</f>
        <v>-135488.49800000002</v>
      </c>
      <c r="Y78" s="42">
        <f>J78-'(A) Current Law'!K76</f>
        <v>-2050.6810655365516</v>
      </c>
      <c r="Z78" s="38">
        <f>O78-'(A) Current Law'!P76</f>
        <v>-0.72615951569628612</v>
      </c>
      <c r="AA78" s="44">
        <f>N78-'(A) Current Law'!O76</f>
        <v>-0.77900000000000036</v>
      </c>
      <c r="AB78" s="42">
        <f>Q78-'(A) Current Law'!R76</f>
        <v>0</v>
      </c>
      <c r="AC78" s="42">
        <f>M78-'(A) Current Law'!N76</f>
        <v>-72349</v>
      </c>
      <c r="AD78" s="38">
        <f>S78-'(A) Current Law'!T76</f>
        <v>0</v>
      </c>
    </row>
    <row r="79" spans="1:30">
      <c r="A79" s="28" t="s">
        <v>158</v>
      </c>
      <c r="B79" s="29" t="s">
        <v>159</v>
      </c>
      <c r="C79" s="30">
        <v>226366754</v>
      </c>
      <c r="D79" s="21">
        <v>341.08000000000004</v>
      </c>
      <c r="E79" s="22"/>
      <c r="F79" s="48">
        <v>2500</v>
      </c>
      <c r="G79" s="45">
        <f t="shared" si="15"/>
        <v>0</v>
      </c>
      <c r="H79" s="22"/>
      <c r="I79" s="23">
        <v>1000445.6708000002</v>
      </c>
      <c r="J79" s="24">
        <f t="shared" si="8"/>
        <v>2933.1701383839572</v>
      </c>
      <c r="K79" s="26">
        <f t="shared" si="9"/>
        <v>4.4195786400683206</v>
      </c>
      <c r="L79" s="22"/>
      <c r="M79" s="24">
        <v>201447</v>
      </c>
      <c r="N79" s="26">
        <v>2.21</v>
      </c>
      <c r="O79" s="25">
        <f t="shared" si="10"/>
        <v>3.529664390557989</v>
      </c>
      <c r="P79" s="22"/>
      <c r="Q79" s="24">
        <v>495000</v>
      </c>
      <c r="R79" s="24">
        <f t="shared" si="11"/>
        <v>2041.88753371643</v>
      </c>
      <c r="S79" s="26">
        <f t="shared" si="12"/>
        <v>2.1867168709765568</v>
      </c>
      <c r="T79" s="27">
        <f t="shared" si="13"/>
        <v>0.69613675217674786</v>
      </c>
      <c r="U79" s="22"/>
      <c r="V79" s="38">
        <f t="shared" si="14"/>
        <v>3.0766311204868892</v>
      </c>
      <c r="W79" s="22"/>
      <c r="X79" s="42">
        <f>I79-'(A) Current Law'!J77</f>
        <v>-10941.329199999804</v>
      </c>
      <c r="Y79" s="42">
        <f>J79-'(A) Current Law'!K77</f>
        <v>-32.07848364020083</v>
      </c>
      <c r="Z79" s="38">
        <f>O79-'(A) Current Law'!P77</f>
        <v>2.873509773436167E-2</v>
      </c>
      <c r="AA79" s="44">
        <f>N79-'(A) Current Law'!O77</f>
        <v>-2.4000000000000021E-2</v>
      </c>
      <c r="AB79" s="42">
        <f>Q79-'(A) Current Law'!R77</f>
        <v>0</v>
      </c>
      <c r="AC79" s="42">
        <f>M79-'(A) Current Law'!N77</f>
        <v>-17446</v>
      </c>
      <c r="AD79" s="38">
        <f>S79-'(A) Current Law'!T77</f>
        <v>0</v>
      </c>
    </row>
    <row r="80" spans="1:30">
      <c r="A80" s="28" t="s">
        <v>160</v>
      </c>
      <c r="B80" s="29" t="s">
        <v>161</v>
      </c>
      <c r="C80" s="30">
        <v>3514818653</v>
      </c>
      <c r="D80" s="21">
        <v>4522.78</v>
      </c>
      <c r="E80" s="22"/>
      <c r="F80" s="48">
        <v>2500</v>
      </c>
      <c r="G80" s="45">
        <f t="shared" si="15"/>
        <v>0</v>
      </c>
      <c r="H80" s="22"/>
      <c r="I80" s="23">
        <v>11306950</v>
      </c>
      <c r="J80" s="24">
        <f t="shared" si="8"/>
        <v>2500</v>
      </c>
      <c r="K80" s="26">
        <f t="shared" si="9"/>
        <v>3.2169369507440133</v>
      </c>
      <c r="L80" s="22"/>
      <c r="M80" s="24">
        <v>1012563</v>
      </c>
      <c r="N80" s="26">
        <v>1.6080000000000001</v>
      </c>
      <c r="O80" s="25">
        <f t="shared" si="10"/>
        <v>2.9288529555325535</v>
      </c>
      <c r="P80" s="22"/>
      <c r="Q80" s="24">
        <v>9238151</v>
      </c>
      <c r="R80" s="24">
        <f t="shared" si="11"/>
        <v>2266.4631045507413</v>
      </c>
      <c r="S80" s="26">
        <f t="shared" si="12"/>
        <v>2.6283435681994489</v>
      </c>
      <c r="T80" s="27">
        <f t="shared" si="13"/>
        <v>0.90658524182029632</v>
      </c>
      <c r="U80" s="22"/>
      <c r="V80" s="38">
        <f t="shared" si="14"/>
        <v>2.9164275634109083</v>
      </c>
      <c r="W80" s="22"/>
      <c r="X80" s="42">
        <f>I80-'(A) Current Law'!J78</f>
        <v>289350</v>
      </c>
      <c r="Y80" s="42">
        <f>J80-'(A) Current Law'!K78</f>
        <v>63.976138569640625</v>
      </c>
      <c r="Z80" s="38">
        <f>O80-'(A) Current Law'!P78</f>
        <v>4.7164026473601073E-2</v>
      </c>
      <c r="AA80" s="44">
        <f>N80-'(A) Current Law'!O78</f>
        <v>8.8000000000000078E-2</v>
      </c>
      <c r="AB80" s="42">
        <f>Q80-'(A) Current Law'!R78</f>
        <v>0</v>
      </c>
      <c r="AC80" s="42">
        <f>M80-'(A) Current Law'!N78</f>
        <v>123577</v>
      </c>
      <c r="AD80" s="38">
        <f>S80-'(A) Current Law'!T78</f>
        <v>0</v>
      </c>
    </row>
    <row r="81" spans="1:30">
      <c r="A81" s="28" t="s">
        <v>162</v>
      </c>
      <c r="B81" s="29" t="s">
        <v>163</v>
      </c>
      <c r="C81" s="30">
        <v>817134873</v>
      </c>
      <c r="D81" s="21">
        <v>2185.8799999999997</v>
      </c>
      <c r="E81" s="22"/>
      <c r="F81" s="48">
        <v>2500</v>
      </c>
      <c r="G81" s="45">
        <f t="shared" si="15"/>
        <v>0</v>
      </c>
      <c r="H81" s="22"/>
      <c r="I81" s="23">
        <v>5464699.9999999991</v>
      </c>
      <c r="J81" s="24">
        <f t="shared" si="8"/>
        <v>2500</v>
      </c>
      <c r="K81" s="26">
        <f t="shared" si="9"/>
        <v>6.6876352736447204</v>
      </c>
      <c r="L81" s="22"/>
      <c r="M81" s="24">
        <v>1653791</v>
      </c>
      <c r="N81" s="26">
        <v>3.3439999999999999</v>
      </c>
      <c r="O81" s="25">
        <f t="shared" si="10"/>
        <v>4.6637453937178854</v>
      </c>
      <c r="P81" s="22"/>
      <c r="Q81" s="24">
        <v>3207661</v>
      </c>
      <c r="R81" s="24">
        <f t="shared" si="11"/>
        <v>2224.0251065932262</v>
      </c>
      <c r="S81" s="26">
        <f t="shared" si="12"/>
        <v>3.9254976210028913</v>
      </c>
      <c r="T81" s="27">
        <f t="shared" si="13"/>
        <v>0.88961004263729038</v>
      </c>
      <c r="U81" s="22"/>
      <c r="V81" s="38">
        <f t="shared" si="14"/>
        <v>5.9493875009297268</v>
      </c>
      <c r="W81" s="22"/>
      <c r="X81" s="42">
        <f>I81-'(A) Current Law'!J79</f>
        <v>54136.999999999069</v>
      </c>
      <c r="Y81" s="42">
        <f>J81-'(A) Current Law'!K79</f>
        <v>24.766684355956841</v>
      </c>
      <c r="Z81" s="38">
        <f>O81-'(A) Current Law'!P79</f>
        <v>8.6173044777149599E-2</v>
      </c>
      <c r="AA81" s="44">
        <f>N81-'(A) Current Law'!O79</f>
        <v>3.2999999999999918E-2</v>
      </c>
      <c r="AB81" s="42">
        <f>Q81-'(A) Current Law'!R79</f>
        <v>0</v>
      </c>
      <c r="AC81" s="42">
        <f>M81-'(A) Current Law'!N79</f>
        <v>-16278</v>
      </c>
      <c r="AD81" s="38">
        <f>S81-'(A) Current Law'!T79</f>
        <v>0</v>
      </c>
    </row>
    <row r="82" spans="1:30">
      <c r="A82" s="28" t="s">
        <v>164</v>
      </c>
      <c r="B82" s="29" t="s">
        <v>165</v>
      </c>
      <c r="C82" s="30">
        <v>210954832</v>
      </c>
      <c r="D82" s="21">
        <v>97.679999999999993</v>
      </c>
      <c r="E82" s="22"/>
      <c r="F82" s="48">
        <v>2500</v>
      </c>
      <c r="G82" s="45">
        <f t="shared" si="15"/>
        <v>0</v>
      </c>
      <c r="H82" s="22"/>
      <c r="I82" s="23">
        <v>271688.42599999998</v>
      </c>
      <c r="J82" s="24">
        <f t="shared" si="8"/>
        <v>2781.4130425880426</v>
      </c>
      <c r="K82" s="26">
        <f t="shared" si="9"/>
        <v>1.2878985677844061</v>
      </c>
      <c r="L82" s="22"/>
      <c r="M82" s="24">
        <v>0</v>
      </c>
      <c r="N82" s="26">
        <v>0.64400000000000002</v>
      </c>
      <c r="O82" s="25">
        <f t="shared" si="10"/>
        <v>1.2878985677844061</v>
      </c>
      <c r="P82" s="22"/>
      <c r="Q82" s="24">
        <v>190000</v>
      </c>
      <c r="R82" s="24">
        <f t="shared" si="11"/>
        <v>1945.1269451269452</v>
      </c>
      <c r="S82" s="26">
        <f t="shared" si="12"/>
        <v>0.9006667360906907</v>
      </c>
      <c r="T82" s="27">
        <f t="shared" si="13"/>
        <v>0.69933048969851963</v>
      </c>
      <c r="U82" s="22"/>
      <c r="V82" s="38">
        <f t="shared" si="14"/>
        <v>0.9006667360906907</v>
      </c>
      <c r="W82" s="22"/>
      <c r="X82" s="42">
        <f>I82-'(A) Current Law'!J80</f>
        <v>-41653.574000000022</v>
      </c>
      <c r="Y82" s="42">
        <f>J82-'(A) Current Law'!K80</f>
        <v>-426.42889025389059</v>
      </c>
      <c r="Z82" s="38">
        <f>O82-'(A) Current Law'!P80</f>
        <v>-0.19745257126890547</v>
      </c>
      <c r="AA82" s="44">
        <f>N82-'(A) Current Law'!O80</f>
        <v>8.6999999999999966E-2</v>
      </c>
      <c r="AB82" s="42">
        <f>Q82-'(A) Current Law'!R80</f>
        <v>0</v>
      </c>
      <c r="AC82" s="42">
        <f>M82-'(A) Current Law'!N80</f>
        <v>0</v>
      </c>
      <c r="AD82" s="38">
        <f>S82-'(A) Current Law'!T80</f>
        <v>0</v>
      </c>
    </row>
    <row r="83" spans="1:30">
      <c r="A83" s="28" t="s">
        <v>166</v>
      </c>
      <c r="B83" s="29" t="s">
        <v>167</v>
      </c>
      <c r="C83" s="30">
        <v>16814622811</v>
      </c>
      <c r="D83" s="21">
        <v>17957.5</v>
      </c>
      <c r="E83" s="22"/>
      <c r="F83" s="48">
        <v>2500</v>
      </c>
      <c r="G83" s="45">
        <f t="shared" si="15"/>
        <v>0</v>
      </c>
      <c r="H83" s="22"/>
      <c r="I83" s="23">
        <v>44893750</v>
      </c>
      <c r="J83" s="24">
        <f t="shared" si="8"/>
        <v>2500</v>
      </c>
      <c r="K83" s="26">
        <f t="shared" si="9"/>
        <v>2.6699231082739985</v>
      </c>
      <c r="L83" s="22"/>
      <c r="M83" s="24">
        <v>252213</v>
      </c>
      <c r="N83" s="26">
        <v>1.335</v>
      </c>
      <c r="O83" s="25">
        <f t="shared" si="10"/>
        <v>2.654923485455519</v>
      </c>
      <c r="P83" s="22"/>
      <c r="Q83" s="24">
        <v>44000000</v>
      </c>
      <c r="R83" s="24">
        <f t="shared" si="11"/>
        <v>2464.2747041626062</v>
      </c>
      <c r="S83" s="26">
        <f t="shared" si="12"/>
        <v>2.6167699682930463</v>
      </c>
      <c r="T83" s="27">
        <f t="shared" si="13"/>
        <v>0.98570988166504248</v>
      </c>
      <c r="U83" s="22"/>
      <c r="V83" s="38">
        <f t="shared" si="14"/>
        <v>2.6317695911115258</v>
      </c>
      <c r="W83" s="22"/>
      <c r="X83" s="42">
        <f>I83-'(A) Current Law'!J81</f>
        <v>301294</v>
      </c>
      <c r="Y83" s="42">
        <f>J83-'(A) Current Law'!K81</f>
        <v>16.77817068077411</v>
      </c>
      <c r="Z83" s="38">
        <f>O83-'(A) Current Law'!P81</f>
        <v>6.1919022014510716E-2</v>
      </c>
      <c r="AA83" s="44">
        <f>N83-'(A) Current Law'!O81</f>
        <v>8.999999999999897E-3</v>
      </c>
      <c r="AB83" s="42">
        <f>Q83-'(A) Current Law'!R81</f>
        <v>399608</v>
      </c>
      <c r="AC83" s="42">
        <f>M83-'(A) Current Law'!N81</f>
        <v>-739851</v>
      </c>
      <c r="AD83" s="38">
        <f>S83-'(A) Current Law'!T81</f>
        <v>2.3765504852037989E-2</v>
      </c>
    </row>
    <row r="84" spans="1:30" ht="31.2">
      <c r="A84" s="28" t="s">
        <v>168</v>
      </c>
      <c r="B84" s="29" t="s">
        <v>169</v>
      </c>
      <c r="C84" s="30">
        <v>13287392739</v>
      </c>
      <c r="D84" s="21">
        <v>25239.53</v>
      </c>
      <c r="E84" s="22"/>
      <c r="F84" s="48">
        <v>2500</v>
      </c>
      <c r="G84" s="45">
        <f t="shared" si="15"/>
        <v>0</v>
      </c>
      <c r="H84" s="22"/>
      <c r="I84" s="23">
        <v>63098825</v>
      </c>
      <c r="J84" s="24">
        <f t="shared" si="8"/>
        <v>2500</v>
      </c>
      <c r="K84" s="26">
        <f t="shared" si="9"/>
        <v>4.7487739874503605</v>
      </c>
      <c r="L84" s="22"/>
      <c r="M84" s="24">
        <v>14007195</v>
      </c>
      <c r="N84" s="26">
        <v>2.3740000000000001</v>
      </c>
      <c r="O84" s="25">
        <f t="shared" si="10"/>
        <v>3.6946021664513999</v>
      </c>
      <c r="P84" s="22"/>
      <c r="Q84" s="24">
        <v>40800000</v>
      </c>
      <c r="R84" s="24">
        <f t="shared" si="11"/>
        <v>2171.4823928971737</v>
      </c>
      <c r="S84" s="26">
        <f t="shared" si="12"/>
        <v>3.0705798196396636</v>
      </c>
      <c r="T84" s="27">
        <f t="shared" si="13"/>
        <v>0.86859295715886942</v>
      </c>
      <c r="U84" s="22"/>
      <c r="V84" s="38">
        <f t="shared" si="14"/>
        <v>4.1247516406386247</v>
      </c>
      <c r="W84" s="22"/>
      <c r="X84" s="42">
        <f>I84-'(A) Current Law'!J82</f>
        <v>3105724</v>
      </c>
      <c r="Y84" s="42">
        <f>J84-'(A) Current Law'!K82</f>
        <v>123.04999340320501</v>
      </c>
      <c r="Z84" s="38">
        <f>O84-'(A) Current Law'!P82</f>
        <v>0.17035208068745256</v>
      </c>
      <c r="AA84" s="44">
        <f>N84-'(A) Current Law'!O82</f>
        <v>0.1160000000000001</v>
      </c>
      <c r="AB84" s="42">
        <f>Q84-'(A) Current Law'!R82</f>
        <v>0</v>
      </c>
      <c r="AC84" s="42">
        <f>M84-'(A) Current Law'!N82</f>
        <v>842189</v>
      </c>
      <c r="AD84" s="38">
        <f>S84-'(A) Current Law'!T82</f>
        <v>0</v>
      </c>
    </row>
    <row r="85" spans="1:30">
      <c r="A85" s="28" t="s">
        <v>170</v>
      </c>
      <c r="B85" s="29" t="s">
        <v>171</v>
      </c>
      <c r="C85" s="30">
        <v>52784554</v>
      </c>
      <c r="D85" s="21">
        <v>26.490000000000002</v>
      </c>
      <c r="E85" s="22"/>
      <c r="F85" s="48">
        <v>2500</v>
      </c>
      <c r="G85" s="45">
        <f t="shared" si="15"/>
        <v>0</v>
      </c>
      <c r="H85" s="22"/>
      <c r="I85" s="23">
        <v>123697.95120000001</v>
      </c>
      <c r="J85" s="24">
        <f t="shared" si="8"/>
        <v>4669.6093318233297</v>
      </c>
      <c r="K85" s="26">
        <f t="shared" si="9"/>
        <v>2.3434497750989807</v>
      </c>
      <c r="L85" s="22"/>
      <c r="M85" s="24">
        <v>0</v>
      </c>
      <c r="N85" s="26">
        <v>1.1719999999999999</v>
      </c>
      <c r="O85" s="25">
        <f t="shared" si="10"/>
        <v>2.3434497750989807</v>
      </c>
      <c r="P85" s="22"/>
      <c r="Q85" s="24">
        <v>0</v>
      </c>
      <c r="R85" s="24">
        <f t="shared" si="11"/>
        <v>0</v>
      </c>
      <c r="S85" s="26">
        <f t="shared" si="12"/>
        <v>0</v>
      </c>
      <c r="T85" s="27">
        <f t="shared" si="13"/>
        <v>0</v>
      </c>
      <c r="U85" s="22"/>
      <c r="V85" s="38">
        <f t="shared" si="14"/>
        <v>0</v>
      </c>
      <c r="W85" s="22"/>
      <c r="X85" s="42">
        <f>I85-'(A) Current Law'!J83</f>
        <v>-57611.04879999999</v>
      </c>
      <c r="Y85" s="42">
        <f>J85-'(A) Current Law'!K83</f>
        <v>-2174.822529256322</v>
      </c>
      <c r="Z85" s="38">
        <f>O85-'(A) Current Law'!P83</f>
        <v>-0.64132489970456108</v>
      </c>
      <c r="AA85" s="44">
        <f>N85-'(A) Current Law'!O83</f>
        <v>-0.54500000000000015</v>
      </c>
      <c r="AB85" s="42">
        <f>Q85-'(A) Current Law'!R83</f>
        <v>0</v>
      </c>
      <c r="AC85" s="42">
        <f>M85-'(A) Current Law'!N83</f>
        <v>-23759</v>
      </c>
      <c r="AD85" s="38">
        <f>S85-'(A) Current Law'!T83</f>
        <v>0</v>
      </c>
    </row>
    <row r="86" spans="1:30">
      <c r="A86" s="28" t="s">
        <v>172</v>
      </c>
      <c r="B86" s="29" t="s">
        <v>173</v>
      </c>
      <c r="C86" s="30">
        <v>14208790454</v>
      </c>
      <c r="D86" s="21">
        <v>21192.969999999998</v>
      </c>
      <c r="E86" s="22"/>
      <c r="F86" s="48">
        <v>2500</v>
      </c>
      <c r="G86" s="45">
        <f t="shared" si="15"/>
        <v>0</v>
      </c>
      <c r="H86" s="22"/>
      <c r="I86" s="23">
        <v>52982424.999999993</v>
      </c>
      <c r="J86" s="24">
        <f t="shared" si="8"/>
        <v>2500</v>
      </c>
      <c r="K86" s="26">
        <f t="shared" si="9"/>
        <v>3.7288483612681191</v>
      </c>
      <c r="L86" s="22"/>
      <c r="M86" s="24">
        <v>7731341</v>
      </c>
      <c r="N86" s="26">
        <v>1.8640000000000001</v>
      </c>
      <c r="O86" s="25">
        <f t="shared" si="10"/>
        <v>3.1847245651554452</v>
      </c>
      <c r="P86" s="22"/>
      <c r="Q86" s="24">
        <v>42000000</v>
      </c>
      <c r="R86" s="24">
        <f t="shared" si="11"/>
        <v>2346.5961118238738</v>
      </c>
      <c r="S86" s="26">
        <f t="shared" si="12"/>
        <v>2.9559166303403632</v>
      </c>
      <c r="T86" s="27">
        <f t="shared" si="13"/>
        <v>0.9386384447295496</v>
      </c>
      <c r="U86" s="22"/>
      <c r="V86" s="38">
        <f t="shared" si="14"/>
        <v>3.5000404264530367</v>
      </c>
      <c r="W86" s="22"/>
      <c r="X86" s="42">
        <f>I86-'(A) Current Law'!J84</f>
        <v>558064.99999999255</v>
      </c>
      <c r="Y86" s="42">
        <f>J86-'(A) Current Law'!K84</f>
        <v>26.332552728569681</v>
      </c>
      <c r="Z86" s="38">
        <f>O86-'(A) Current Law'!P84</f>
        <v>1.5250066548697205E-2</v>
      </c>
      <c r="AA86" s="44">
        <f>N86-'(A) Current Law'!O84</f>
        <v>7.7000000000000179E-2</v>
      </c>
      <c r="AB86" s="42">
        <f>Q86-'(A) Current Law'!R84</f>
        <v>0</v>
      </c>
      <c r="AC86" s="42">
        <f>M86-'(A) Current Law'!N84</f>
        <v>341380</v>
      </c>
      <c r="AD86" s="38">
        <f>S86-'(A) Current Law'!T84</f>
        <v>0</v>
      </c>
    </row>
    <row r="87" spans="1:30">
      <c r="A87" s="28" t="s">
        <v>174</v>
      </c>
      <c r="B87" s="29" t="s">
        <v>175</v>
      </c>
      <c r="C87" s="30">
        <v>4536014614</v>
      </c>
      <c r="D87" s="21">
        <v>5016.21</v>
      </c>
      <c r="E87" s="22"/>
      <c r="F87" s="48">
        <v>2500</v>
      </c>
      <c r="G87" s="45">
        <f t="shared" si="15"/>
        <v>0</v>
      </c>
      <c r="H87" s="22"/>
      <c r="I87" s="23">
        <v>12540525</v>
      </c>
      <c r="J87" s="24">
        <f t="shared" si="8"/>
        <v>2500</v>
      </c>
      <c r="K87" s="26">
        <f t="shared" si="9"/>
        <v>2.764657098170451</v>
      </c>
      <c r="L87" s="22"/>
      <c r="M87" s="24">
        <v>281300</v>
      </c>
      <c r="N87" s="26">
        <v>1.3819999999999999</v>
      </c>
      <c r="O87" s="25">
        <f t="shared" si="10"/>
        <v>2.7026423067868892</v>
      </c>
      <c r="P87" s="22"/>
      <c r="Q87" s="24">
        <v>11210000</v>
      </c>
      <c r="R87" s="24">
        <f t="shared" si="11"/>
        <v>2290.833119028111</v>
      </c>
      <c r="S87" s="26">
        <f t="shared" si="12"/>
        <v>2.4713324259144462</v>
      </c>
      <c r="T87" s="27">
        <f t="shared" si="13"/>
        <v>0.91633324761124435</v>
      </c>
      <c r="U87" s="22"/>
      <c r="V87" s="38">
        <f t="shared" si="14"/>
        <v>2.5333472172980085</v>
      </c>
      <c r="W87" s="22"/>
      <c r="X87" s="42">
        <f>I87-'(A) Current Law'!J85</f>
        <v>-28718</v>
      </c>
      <c r="Y87" s="42">
        <f>J87-'(A) Current Law'!K85</f>
        <v>-5.7250394221932766</v>
      </c>
      <c r="Z87" s="38">
        <f>O87-'(A) Current Law'!P85</f>
        <v>4.9696268460920123E-2</v>
      </c>
      <c r="AA87" s="44">
        <f>N87-'(A) Current Law'!O85</f>
        <v>-3.0000000000001137E-3</v>
      </c>
      <c r="AB87" s="42">
        <f>Q87-'(A) Current Law'!R85</f>
        <v>0</v>
      </c>
      <c r="AC87" s="42">
        <f>M87-'(A) Current Law'!N85</f>
        <v>-254141</v>
      </c>
      <c r="AD87" s="38">
        <f>S87-'(A) Current Law'!T85</f>
        <v>0</v>
      </c>
    </row>
    <row r="88" spans="1:30">
      <c r="A88" s="28" t="s">
        <v>176</v>
      </c>
      <c r="B88" s="29" t="s">
        <v>177</v>
      </c>
      <c r="C88" s="30">
        <v>3534985734</v>
      </c>
      <c r="D88" s="21">
        <v>3346.4199999999996</v>
      </c>
      <c r="E88" s="22"/>
      <c r="F88" s="48">
        <v>2500</v>
      </c>
      <c r="G88" s="45">
        <f t="shared" si="15"/>
        <v>0</v>
      </c>
      <c r="H88" s="22"/>
      <c r="I88" s="23">
        <v>8366049.9999999991</v>
      </c>
      <c r="J88" s="24">
        <f t="shared" si="8"/>
        <v>2500</v>
      </c>
      <c r="K88" s="26">
        <f t="shared" si="9"/>
        <v>2.3666432142947933</v>
      </c>
      <c r="L88" s="22"/>
      <c r="M88" s="24">
        <v>0</v>
      </c>
      <c r="N88" s="26">
        <v>1.1830000000000001</v>
      </c>
      <c r="O88" s="25">
        <f t="shared" si="10"/>
        <v>2.3666432142947933</v>
      </c>
      <c r="P88" s="22"/>
      <c r="Q88" s="24">
        <v>7150000</v>
      </c>
      <c r="R88" s="24">
        <f t="shared" si="11"/>
        <v>2136.6116626125831</v>
      </c>
      <c r="S88" s="26">
        <f t="shared" si="12"/>
        <v>2.0226389971620744</v>
      </c>
      <c r="T88" s="27">
        <f t="shared" si="13"/>
        <v>0.85464466504503334</v>
      </c>
      <c r="U88" s="22"/>
      <c r="V88" s="38">
        <f t="shared" si="14"/>
        <v>2.0226389971620744</v>
      </c>
      <c r="W88" s="22"/>
      <c r="X88" s="42">
        <f>I88-'(A) Current Law'!J86</f>
        <v>184273.99999999907</v>
      </c>
      <c r="Y88" s="42">
        <f>J88-'(A) Current Law'!K86</f>
        <v>55.066010841436309</v>
      </c>
      <c r="Z88" s="38">
        <f>O88-'(A) Current Law'!P86</f>
        <v>5.2128640358467759E-2</v>
      </c>
      <c r="AA88" s="44">
        <f>N88-'(A) Current Law'!O86</f>
        <v>5.8999999999999941E-2</v>
      </c>
      <c r="AB88" s="42">
        <f>Q88-'(A) Current Law'!R86</f>
        <v>0</v>
      </c>
      <c r="AC88" s="42">
        <f>M88-'(A) Current Law'!N86</f>
        <v>0</v>
      </c>
      <c r="AD88" s="38">
        <f>S88-'(A) Current Law'!T86</f>
        <v>0</v>
      </c>
    </row>
    <row r="89" spans="1:30">
      <c r="A89" s="28" t="s">
        <v>178</v>
      </c>
      <c r="B89" s="29" t="s">
        <v>179</v>
      </c>
      <c r="C89" s="30">
        <v>379206963</v>
      </c>
      <c r="D89" s="21">
        <v>935.48</v>
      </c>
      <c r="E89" s="22"/>
      <c r="F89" s="48">
        <v>2500</v>
      </c>
      <c r="G89" s="45">
        <f t="shared" si="15"/>
        <v>0</v>
      </c>
      <c r="H89" s="22"/>
      <c r="I89" s="23">
        <v>2338700</v>
      </c>
      <c r="J89" s="24">
        <f t="shared" si="8"/>
        <v>2500</v>
      </c>
      <c r="K89" s="26">
        <f t="shared" si="9"/>
        <v>6.1673445590185541</v>
      </c>
      <c r="L89" s="22"/>
      <c r="M89" s="24">
        <v>668850</v>
      </c>
      <c r="N89" s="26">
        <v>3.0840000000000001</v>
      </c>
      <c r="O89" s="25">
        <f t="shared" si="10"/>
        <v>4.4035320100385391</v>
      </c>
      <c r="P89" s="22"/>
      <c r="Q89" s="24">
        <v>1400000</v>
      </c>
      <c r="R89" s="24">
        <f t="shared" si="11"/>
        <v>2211.5384615384614</v>
      </c>
      <c r="S89" s="26">
        <f t="shared" si="12"/>
        <v>3.6919153301517831</v>
      </c>
      <c r="T89" s="27">
        <f t="shared" si="13"/>
        <v>0.88461538461538458</v>
      </c>
      <c r="U89" s="22"/>
      <c r="V89" s="38">
        <f t="shared" si="14"/>
        <v>5.4557278791317971</v>
      </c>
      <c r="W89" s="22"/>
      <c r="X89" s="42">
        <f>I89-'(A) Current Law'!J87</f>
        <v>-197034</v>
      </c>
      <c r="Y89" s="42">
        <f>J89-'(A) Current Law'!K87</f>
        <v>-210.62342326933776</v>
      </c>
      <c r="Z89" s="38">
        <f>O89-'(A) Current Law'!P87</f>
        <v>-0.20711645002151524</v>
      </c>
      <c r="AA89" s="44">
        <f>N89-'(A) Current Law'!O87</f>
        <v>-0.2589999999999999</v>
      </c>
      <c r="AB89" s="42">
        <f>Q89-'(A) Current Law'!R87</f>
        <v>0</v>
      </c>
      <c r="AC89" s="42">
        <f>M89-'(A) Current Law'!N87</f>
        <v>-118494</v>
      </c>
      <c r="AD89" s="38">
        <f>S89-'(A) Current Law'!T87</f>
        <v>0</v>
      </c>
    </row>
    <row r="90" spans="1:30">
      <c r="A90" s="28" t="s">
        <v>180</v>
      </c>
      <c r="B90" s="29" t="s">
        <v>181</v>
      </c>
      <c r="C90" s="30">
        <v>4169013513</v>
      </c>
      <c r="D90" s="21">
        <v>7254.3700000000008</v>
      </c>
      <c r="E90" s="22"/>
      <c r="F90" s="48">
        <v>2500</v>
      </c>
      <c r="G90" s="45">
        <f t="shared" si="15"/>
        <v>0</v>
      </c>
      <c r="H90" s="22"/>
      <c r="I90" s="23">
        <v>18135925.000000004</v>
      </c>
      <c r="J90" s="24">
        <f t="shared" si="8"/>
        <v>2500.0000000000005</v>
      </c>
      <c r="K90" s="26">
        <f t="shared" si="9"/>
        <v>4.3501717956652737</v>
      </c>
      <c r="L90" s="22"/>
      <c r="M90" s="24">
        <v>3564647</v>
      </c>
      <c r="N90" s="26">
        <v>2.1749999999999998</v>
      </c>
      <c r="O90" s="25">
        <f t="shared" si="10"/>
        <v>3.4951381075074974</v>
      </c>
      <c r="P90" s="22"/>
      <c r="Q90" s="24">
        <v>13593970</v>
      </c>
      <c r="R90" s="24">
        <f t="shared" si="11"/>
        <v>2365.2801001327475</v>
      </c>
      <c r="S90" s="26">
        <f t="shared" si="12"/>
        <v>3.2607162240205483</v>
      </c>
      <c r="T90" s="27">
        <f t="shared" si="13"/>
        <v>0.94611204005309879</v>
      </c>
      <c r="U90" s="22"/>
      <c r="V90" s="38">
        <f t="shared" si="14"/>
        <v>4.115749912178325</v>
      </c>
      <c r="W90" s="22"/>
      <c r="X90" s="42">
        <f>I90-'(A) Current Law'!J88</f>
        <v>-637180.99999999627</v>
      </c>
      <c r="Y90" s="42">
        <f>J90-'(A) Current Law'!K88</f>
        <v>-87.834091726779207</v>
      </c>
      <c r="Z90" s="38">
        <f>O90-'(A) Current Law'!P88</f>
        <v>-9.8821939222626831E-2</v>
      </c>
      <c r="AA90" s="44">
        <f>N90-'(A) Current Law'!O88</f>
        <v>-1.000000000000334E-3</v>
      </c>
      <c r="AB90" s="42">
        <f>Q90-'(A) Current Law'!R88</f>
        <v>0</v>
      </c>
      <c r="AC90" s="42">
        <f>M90-'(A) Current Law'!N88</f>
        <v>-225191</v>
      </c>
      <c r="AD90" s="38">
        <f>S90-'(A) Current Law'!T88</f>
        <v>0</v>
      </c>
    </row>
    <row r="91" spans="1:30">
      <c r="A91" s="28" t="s">
        <v>182</v>
      </c>
      <c r="B91" s="29" t="s">
        <v>183</v>
      </c>
      <c r="C91" s="30">
        <v>562705096</v>
      </c>
      <c r="D91" s="21">
        <v>915.66</v>
      </c>
      <c r="E91" s="22"/>
      <c r="F91" s="48">
        <v>2500</v>
      </c>
      <c r="G91" s="45">
        <f t="shared" si="15"/>
        <v>0</v>
      </c>
      <c r="H91" s="22"/>
      <c r="I91" s="23">
        <v>2289150</v>
      </c>
      <c r="J91" s="24">
        <f t="shared" si="8"/>
        <v>2500</v>
      </c>
      <c r="K91" s="26">
        <f t="shared" si="9"/>
        <v>4.0681167031762584</v>
      </c>
      <c r="L91" s="22"/>
      <c r="M91" s="24">
        <v>401783</v>
      </c>
      <c r="N91" s="26">
        <v>2.0339999999999998</v>
      </c>
      <c r="O91" s="25">
        <f t="shared" si="10"/>
        <v>3.3540961569681609</v>
      </c>
      <c r="P91" s="22"/>
      <c r="Q91" s="24">
        <v>1413108</v>
      </c>
      <c r="R91" s="24">
        <f t="shared" si="11"/>
        <v>1982.057750693489</v>
      </c>
      <c r="S91" s="26">
        <f t="shared" si="12"/>
        <v>2.5112763506943607</v>
      </c>
      <c r="T91" s="27">
        <f t="shared" si="13"/>
        <v>0.79282310027739555</v>
      </c>
      <c r="U91" s="22"/>
      <c r="V91" s="38">
        <f t="shared" si="14"/>
        <v>3.2252968969024582</v>
      </c>
      <c r="W91" s="22"/>
      <c r="X91" s="42">
        <f>I91-'(A) Current Law'!J89</f>
        <v>120269</v>
      </c>
      <c r="Y91" s="42">
        <f>J91-'(A) Current Law'!K89</f>
        <v>131.34678810912328</v>
      </c>
      <c r="Z91" s="38">
        <f>O91-'(A) Current Law'!P89</f>
        <v>0.15977818690307366</v>
      </c>
      <c r="AA91" s="44">
        <f>N91-'(A) Current Law'!O89</f>
        <v>0.10699999999999976</v>
      </c>
      <c r="AB91" s="42">
        <f>Q91-'(A) Current Law'!R89</f>
        <v>0</v>
      </c>
      <c r="AC91" s="42">
        <f>M91-'(A) Current Law'!N89</f>
        <v>30361</v>
      </c>
      <c r="AD91" s="38">
        <f>S91-'(A) Current Law'!T89</f>
        <v>0</v>
      </c>
    </row>
    <row r="92" spans="1:30">
      <c r="A92" s="28" t="s">
        <v>184</v>
      </c>
      <c r="B92" s="29" t="s">
        <v>185</v>
      </c>
      <c r="C92" s="30">
        <v>64610458</v>
      </c>
      <c r="D92" s="21">
        <v>81.86</v>
      </c>
      <c r="E92" s="22"/>
      <c r="F92" s="48">
        <v>2500</v>
      </c>
      <c r="G92" s="45">
        <f t="shared" si="15"/>
        <v>0</v>
      </c>
      <c r="H92" s="22"/>
      <c r="I92" s="23">
        <v>460938.67040000006</v>
      </c>
      <c r="J92" s="24">
        <f t="shared" si="8"/>
        <v>5630.8168873686791</v>
      </c>
      <c r="K92" s="26">
        <f t="shared" si="9"/>
        <v>7.1341186035239073</v>
      </c>
      <c r="L92" s="22"/>
      <c r="M92" s="24">
        <v>145182</v>
      </c>
      <c r="N92" s="26">
        <v>3.5670000000000002</v>
      </c>
      <c r="O92" s="25">
        <f t="shared" si="10"/>
        <v>4.887082992044415</v>
      </c>
      <c r="P92" s="22"/>
      <c r="Q92" s="24">
        <v>220000</v>
      </c>
      <c r="R92" s="24">
        <f t="shared" si="11"/>
        <v>4461.0554605423895</v>
      </c>
      <c r="S92" s="26">
        <f t="shared" si="12"/>
        <v>3.4050215214385262</v>
      </c>
      <c r="T92" s="27">
        <f t="shared" si="13"/>
        <v>0.79225724255918262</v>
      </c>
      <c r="U92" s="22"/>
      <c r="V92" s="38">
        <f t="shared" si="14"/>
        <v>5.652057132918018</v>
      </c>
      <c r="W92" s="22"/>
      <c r="X92" s="42">
        <f>I92-'(A) Current Law'!J90</f>
        <v>-364057.32959999994</v>
      </c>
      <c r="Y92" s="42">
        <f>J92-'(A) Current Law'!K90</f>
        <v>-4447.3165111165399</v>
      </c>
      <c r="Z92" s="38">
        <f>O92-'(A) Current Law'!P90</f>
        <v>-4.4145535944041745</v>
      </c>
      <c r="AA92" s="44">
        <f>N92-'(A) Current Law'!O90</f>
        <v>-1.1669999999999998</v>
      </c>
      <c r="AB92" s="42">
        <f>Q92-'(A) Current Law'!R90</f>
        <v>0</v>
      </c>
      <c r="AC92" s="42">
        <f>M92-'(A) Current Law'!N90</f>
        <v>-78831</v>
      </c>
      <c r="AD92" s="38">
        <f>S92-'(A) Current Law'!T90</f>
        <v>0</v>
      </c>
    </row>
    <row r="93" spans="1:30">
      <c r="A93" s="28" t="s">
        <v>186</v>
      </c>
      <c r="B93" s="29" t="s">
        <v>187</v>
      </c>
      <c r="C93" s="30">
        <v>54470763</v>
      </c>
      <c r="D93" s="21">
        <v>69.02</v>
      </c>
      <c r="E93" s="22"/>
      <c r="F93" s="48">
        <v>2500</v>
      </c>
      <c r="G93" s="45">
        <f t="shared" si="15"/>
        <v>0</v>
      </c>
      <c r="H93" s="22"/>
      <c r="I93" s="23">
        <v>451359.48200000002</v>
      </c>
      <c r="J93" s="24">
        <f t="shared" si="8"/>
        <v>6539.5462474645037</v>
      </c>
      <c r="K93" s="26">
        <f t="shared" si="9"/>
        <v>8.2862705998812611</v>
      </c>
      <c r="L93" s="22"/>
      <c r="M93" s="24">
        <v>153776</v>
      </c>
      <c r="N93" s="26">
        <v>4.1429999999999998</v>
      </c>
      <c r="O93" s="25">
        <f t="shared" si="10"/>
        <v>5.4631781456778929</v>
      </c>
      <c r="P93" s="22"/>
      <c r="Q93" s="24">
        <v>110000</v>
      </c>
      <c r="R93" s="24">
        <f t="shared" si="11"/>
        <v>3821.7328310634603</v>
      </c>
      <c r="S93" s="26">
        <f t="shared" si="12"/>
        <v>2.0194319657317816</v>
      </c>
      <c r="T93" s="27">
        <f t="shared" si="13"/>
        <v>0.58440336476635713</v>
      </c>
      <c r="U93" s="22"/>
      <c r="V93" s="38">
        <f t="shared" si="14"/>
        <v>4.8425244199351489</v>
      </c>
      <c r="W93" s="22"/>
      <c r="X93" s="42">
        <f>I93-'(A) Current Law'!J91</f>
        <v>-61848.517999999982</v>
      </c>
      <c r="Y93" s="42">
        <f>J93-'(A) Current Law'!K91</f>
        <v>-896.09559547957087</v>
      </c>
      <c r="Z93" s="38">
        <f>O93-'(A) Current Law'!P91</f>
        <v>-0.51463420844683316</v>
      </c>
      <c r="AA93" s="44">
        <f>N93-'(A) Current Law'!O91</f>
        <v>-0.5680000000000005</v>
      </c>
      <c r="AB93" s="42">
        <f>Q93-'(A) Current Law'!R91</f>
        <v>0</v>
      </c>
      <c r="AC93" s="42">
        <f>M93-'(A) Current Law'!N91</f>
        <v>-33816</v>
      </c>
      <c r="AD93" s="38">
        <f>S93-'(A) Current Law'!T91</f>
        <v>0</v>
      </c>
    </row>
    <row r="94" spans="1:30">
      <c r="A94" s="28" t="s">
        <v>188</v>
      </c>
      <c r="B94" s="29" t="s">
        <v>189</v>
      </c>
      <c r="C94" s="30">
        <v>927638728</v>
      </c>
      <c r="D94" s="21">
        <v>956.41000000000008</v>
      </c>
      <c r="E94" s="22"/>
      <c r="F94" s="48">
        <v>2500</v>
      </c>
      <c r="G94" s="45">
        <f t="shared" si="15"/>
        <v>0</v>
      </c>
      <c r="H94" s="22"/>
      <c r="I94" s="23">
        <v>2391025</v>
      </c>
      <c r="J94" s="24">
        <f t="shared" si="8"/>
        <v>2500</v>
      </c>
      <c r="K94" s="26">
        <f t="shared" si="9"/>
        <v>2.5775390007218411</v>
      </c>
      <c r="L94" s="22"/>
      <c r="M94" s="24">
        <v>0</v>
      </c>
      <c r="N94" s="26">
        <v>1.2889999999999999</v>
      </c>
      <c r="O94" s="25">
        <f t="shared" si="10"/>
        <v>2.5775390007218411</v>
      </c>
      <c r="P94" s="22"/>
      <c r="Q94" s="24">
        <v>2179000</v>
      </c>
      <c r="R94" s="24">
        <f t="shared" si="11"/>
        <v>2278.3116027645046</v>
      </c>
      <c r="S94" s="26">
        <f t="shared" si="12"/>
        <v>2.3489748047690395</v>
      </c>
      <c r="T94" s="27">
        <f t="shared" si="13"/>
        <v>0.91132464110580191</v>
      </c>
      <c r="U94" s="22"/>
      <c r="V94" s="38">
        <f t="shared" si="14"/>
        <v>2.3489748047690395</v>
      </c>
      <c r="W94" s="22"/>
      <c r="X94" s="42">
        <f>I94-'(A) Current Law'!J92</f>
        <v>-187539</v>
      </c>
      <c r="Y94" s="42">
        <f>J94-'(A) Current Law'!K92</f>
        <v>-196.08640645748119</v>
      </c>
      <c r="Z94" s="38">
        <f>O94-'(A) Current Law'!P92</f>
        <v>-7.9180609630606469E-2</v>
      </c>
      <c r="AA94" s="44">
        <f>N94-'(A) Current Law'!O92</f>
        <v>-0.10099999999999998</v>
      </c>
      <c r="AB94" s="42">
        <f>Q94-'(A) Current Law'!R92</f>
        <v>0</v>
      </c>
      <c r="AC94" s="42">
        <f>M94-'(A) Current Law'!N92</f>
        <v>-114088</v>
      </c>
      <c r="AD94" s="38">
        <f>S94-'(A) Current Law'!T92</f>
        <v>0</v>
      </c>
    </row>
    <row r="95" spans="1:30" ht="31.2">
      <c r="A95" s="28" t="s">
        <v>190</v>
      </c>
      <c r="B95" s="29" t="s">
        <v>191</v>
      </c>
      <c r="C95" s="30">
        <v>259614793</v>
      </c>
      <c r="D95" s="21">
        <v>558.07999999999993</v>
      </c>
      <c r="E95" s="22"/>
      <c r="F95" s="48">
        <v>2500</v>
      </c>
      <c r="G95" s="45">
        <f t="shared" si="15"/>
        <v>0</v>
      </c>
      <c r="H95" s="22"/>
      <c r="I95" s="23">
        <v>1432203.7667999999</v>
      </c>
      <c r="J95" s="24">
        <f t="shared" si="8"/>
        <v>2566.3054881020644</v>
      </c>
      <c r="K95" s="26">
        <f t="shared" si="9"/>
        <v>5.5166493027999364</v>
      </c>
      <c r="L95" s="22"/>
      <c r="M95" s="24">
        <v>373370</v>
      </c>
      <c r="N95" s="26">
        <v>2.758</v>
      </c>
      <c r="O95" s="25">
        <f t="shared" si="10"/>
        <v>4.0784800995527242</v>
      </c>
      <c r="P95" s="22"/>
      <c r="Q95" s="24">
        <v>806000</v>
      </c>
      <c r="R95" s="24">
        <f t="shared" si="11"/>
        <v>2113.2633314220188</v>
      </c>
      <c r="S95" s="26">
        <f t="shared" si="12"/>
        <v>3.1045996674003087</v>
      </c>
      <c r="T95" s="27">
        <f t="shared" si="13"/>
        <v>0.8234652270431384</v>
      </c>
      <c r="U95" s="22"/>
      <c r="V95" s="38">
        <f t="shared" si="14"/>
        <v>4.5427688706475209</v>
      </c>
      <c r="W95" s="22"/>
      <c r="X95" s="42">
        <f>I95-'(A) Current Law'!J93</f>
        <v>-260333.23320000013</v>
      </c>
      <c r="Y95" s="42">
        <f>J95-'(A) Current Law'!K93</f>
        <v>-466.48013403096365</v>
      </c>
      <c r="Z95" s="38">
        <f>O95-'(A) Current Law'!P93</f>
        <v>-0.44811480831140571</v>
      </c>
      <c r="AA95" s="44">
        <f>N95-'(A) Current Law'!O93</f>
        <v>-0.50199999999999978</v>
      </c>
      <c r="AB95" s="42">
        <f>Q95-'(A) Current Law'!R93</f>
        <v>0</v>
      </c>
      <c r="AC95" s="42">
        <f>M95-'(A) Current Law'!N93</f>
        <v>-143996</v>
      </c>
      <c r="AD95" s="38">
        <f>S95-'(A) Current Law'!T93</f>
        <v>0</v>
      </c>
    </row>
    <row r="96" spans="1:30">
      <c r="A96" s="28" t="s">
        <v>192</v>
      </c>
      <c r="B96" s="29" t="s">
        <v>193</v>
      </c>
      <c r="C96" s="30">
        <v>744692938</v>
      </c>
      <c r="D96" s="21">
        <v>3310.98</v>
      </c>
      <c r="E96" s="22"/>
      <c r="F96" s="48">
        <v>2500</v>
      </c>
      <c r="G96" s="45">
        <f t="shared" si="15"/>
        <v>0</v>
      </c>
      <c r="H96" s="22"/>
      <c r="I96" s="23">
        <v>8277450</v>
      </c>
      <c r="J96" s="24">
        <f t="shared" si="8"/>
        <v>2500</v>
      </c>
      <c r="K96" s="26">
        <f t="shared" si="9"/>
        <v>11.115252445162842</v>
      </c>
      <c r="L96" s="22"/>
      <c r="M96" s="24">
        <v>3155796</v>
      </c>
      <c r="N96" s="26">
        <v>5.5579999999999998</v>
      </c>
      <c r="O96" s="25">
        <f t="shared" si="10"/>
        <v>6.8775380276266302</v>
      </c>
      <c r="P96" s="22"/>
      <c r="Q96" s="24">
        <v>1150000</v>
      </c>
      <c r="R96" s="24">
        <f t="shared" si="11"/>
        <v>1300.4596826317284</v>
      </c>
      <c r="S96" s="26">
        <f t="shared" si="12"/>
        <v>1.544260649346993</v>
      </c>
      <c r="T96" s="27">
        <f t="shared" si="13"/>
        <v>0.52018387305269131</v>
      </c>
      <c r="U96" s="22"/>
      <c r="V96" s="38">
        <f t="shared" si="14"/>
        <v>5.7819750668832048</v>
      </c>
      <c r="W96" s="22"/>
      <c r="X96" s="42">
        <f>I96-'(A) Current Law'!J94</f>
        <v>-1200329</v>
      </c>
      <c r="Y96" s="42">
        <f>J96-'(A) Current Law'!K94</f>
        <v>-362.52982500649341</v>
      </c>
      <c r="Z96" s="38">
        <f>O96-'(A) Current Law'!P94</f>
        <v>-0.7529197221956192</v>
      </c>
      <c r="AA96" s="44">
        <f>N96-'(A) Current Law'!O94</f>
        <v>-0.80600000000000005</v>
      </c>
      <c r="AB96" s="42">
        <f>Q96-'(A) Current Law'!R94</f>
        <v>0</v>
      </c>
      <c r="AC96" s="42">
        <f>M96-'(A) Current Law'!N94</f>
        <v>-639635</v>
      </c>
      <c r="AD96" s="38">
        <f>S96-'(A) Current Law'!T94</f>
        <v>0</v>
      </c>
    </row>
    <row r="97" spans="1:30">
      <c r="A97" s="28" t="s">
        <v>194</v>
      </c>
      <c r="B97" s="29" t="s">
        <v>195</v>
      </c>
      <c r="C97" s="30">
        <v>281372301</v>
      </c>
      <c r="D97" s="21">
        <v>1419.14</v>
      </c>
      <c r="E97" s="22"/>
      <c r="F97" s="48">
        <v>2500</v>
      </c>
      <c r="G97" s="45">
        <f t="shared" si="15"/>
        <v>0</v>
      </c>
      <c r="H97" s="22"/>
      <c r="I97" s="23">
        <v>3547850.0000000005</v>
      </c>
      <c r="J97" s="24">
        <f t="shared" si="8"/>
        <v>2500</v>
      </c>
      <c r="K97" s="26">
        <f t="shared" si="9"/>
        <v>12.609094738149086</v>
      </c>
      <c r="L97" s="22"/>
      <c r="M97" s="24">
        <v>1402540</v>
      </c>
      <c r="N97" s="26">
        <v>6.3049999999999997</v>
      </c>
      <c r="O97" s="25">
        <f t="shared" si="10"/>
        <v>7.6244534105722099</v>
      </c>
      <c r="P97" s="22"/>
      <c r="Q97" s="24">
        <v>626683</v>
      </c>
      <c r="R97" s="24">
        <f t="shared" si="11"/>
        <v>1429.8962752089292</v>
      </c>
      <c r="S97" s="26">
        <f t="shared" si="12"/>
        <v>2.2272377123574789</v>
      </c>
      <c r="T97" s="27">
        <f t="shared" si="13"/>
        <v>0.57195851008357168</v>
      </c>
      <c r="U97" s="22"/>
      <c r="V97" s="38">
        <f t="shared" si="14"/>
        <v>7.2118790399343533</v>
      </c>
      <c r="W97" s="22"/>
      <c r="X97" s="42">
        <f>I97-'(A) Current Law'!J95</f>
        <v>-739772.99999999953</v>
      </c>
      <c r="Y97" s="42">
        <f>J97-'(A) Current Law'!K95</f>
        <v>-521.28260777654032</v>
      </c>
      <c r="Z97" s="38">
        <f>O97-'(A) Current Law'!P95</f>
        <v>-1.2616949100473107</v>
      </c>
      <c r="AA97" s="44">
        <f>N97-'(A) Current Law'!O95</f>
        <v>-1.3140000000000001</v>
      </c>
      <c r="AB97" s="42">
        <f>Q97-'(A) Current Law'!R95</f>
        <v>0</v>
      </c>
      <c r="AC97" s="42">
        <f>M97-'(A) Current Law'!N95</f>
        <v>-384767</v>
      </c>
      <c r="AD97" s="38">
        <f>S97-'(A) Current Law'!T95</f>
        <v>0</v>
      </c>
    </row>
    <row r="98" spans="1:30">
      <c r="A98" s="28" t="s">
        <v>196</v>
      </c>
      <c r="B98" s="29" t="s">
        <v>197</v>
      </c>
      <c r="C98" s="30">
        <v>1567259798</v>
      </c>
      <c r="D98" s="21">
        <v>2187.0700000000002</v>
      </c>
      <c r="E98" s="22"/>
      <c r="F98" s="48">
        <v>2500</v>
      </c>
      <c r="G98" s="45">
        <f t="shared" si="15"/>
        <v>0</v>
      </c>
      <c r="H98" s="22"/>
      <c r="I98" s="23">
        <v>5467675</v>
      </c>
      <c r="J98" s="24">
        <f t="shared" si="8"/>
        <v>2500</v>
      </c>
      <c r="K98" s="26">
        <f t="shared" si="9"/>
        <v>3.4886845224878282</v>
      </c>
      <c r="L98" s="22"/>
      <c r="M98" s="24">
        <v>664649</v>
      </c>
      <c r="N98" s="26">
        <v>1.744</v>
      </c>
      <c r="O98" s="25">
        <f t="shared" si="10"/>
        <v>3.0646010355967799</v>
      </c>
      <c r="P98" s="22"/>
      <c r="Q98" s="24">
        <v>4119783</v>
      </c>
      <c r="R98" s="24">
        <f t="shared" si="11"/>
        <v>2187.5989337332594</v>
      </c>
      <c r="S98" s="26">
        <f t="shared" si="12"/>
        <v>2.6286535297193909</v>
      </c>
      <c r="T98" s="27">
        <f t="shared" si="13"/>
        <v>0.87503957349330386</v>
      </c>
      <c r="U98" s="22"/>
      <c r="V98" s="38">
        <f t="shared" si="14"/>
        <v>3.0527370166104393</v>
      </c>
      <c r="W98" s="22"/>
      <c r="X98" s="42">
        <f>I98-'(A) Current Law'!J96</f>
        <v>276540</v>
      </c>
      <c r="Y98" s="42">
        <f>J98-'(A) Current Law'!K96</f>
        <v>126.44314082311075</v>
      </c>
      <c r="Z98" s="38">
        <f>O98-'(A) Current Law'!P96</f>
        <v>0.14139263974153193</v>
      </c>
      <c r="AA98" s="44">
        <f>N98-'(A) Current Law'!O96</f>
        <v>8.8000000000000078E-2</v>
      </c>
      <c r="AB98" s="42">
        <f>Q98-'(A) Current Law'!R96</f>
        <v>0</v>
      </c>
      <c r="AC98" s="42">
        <f>M98-'(A) Current Law'!N96</f>
        <v>54941</v>
      </c>
      <c r="AD98" s="38">
        <f>S98-'(A) Current Law'!T96</f>
        <v>0</v>
      </c>
    </row>
    <row r="99" spans="1:30">
      <c r="A99" s="28" t="s">
        <v>198</v>
      </c>
      <c r="B99" s="29" t="s">
        <v>199</v>
      </c>
      <c r="C99" s="30">
        <v>772742515</v>
      </c>
      <c r="D99" s="21">
        <v>275.47000000000003</v>
      </c>
      <c r="E99" s="22"/>
      <c r="F99" s="48">
        <v>2500</v>
      </c>
      <c r="G99" s="45">
        <f t="shared" si="15"/>
        <v>0</v>
      </c>
      <c r="H99" s="22"/>
      <c r="I99" s="23">
        <v>688675.00000000012</v>
      </c>
      <c r="J99" s="24">
        <f t="shared" si="8"/>
        <v>2500</v>
      </c>
      <c r="K99" s="26">
        <f t="shared" si="9"/>
        <v>0.89120889123073566</v>
      </c>
      <c r="L99" s="22"/>
      <c r="M99" s="24">
        <v>0</v>
      </c>
      <c r="N99" s="26">
        <v>0.44600000000000001</v>
      </c>
      <c r="O99" s="25">
        <f t="shared" si="10"/>
        <v>0.89120889123073566</v>
      </c>
      <c r="P99" s="22"/>
      <c r="Q99" s="24">
        <v>580000</v>
      </c>
      <c r="R99" s="24">
        <f t="shared" si="11"/>
        <v>2105.492431117726</v>
      </c>
      <c r="S99" s="26">
        <f t="shared" si="12"/>
        <v>0.75057343001245369</v>
      </c>
      <c r="T99" s="27">
        <f t="shared" si="13"/>
        <v>0.84219697244709024</v>
      </c>
      <c r="U99" s="22"/>
      <c r="V99" s="38">
        <f t="shared" si="14"/>
        <v>0.75057343001245369</v>
      </c>
      <c r="W99" s="22"/>
      <c r="X99" s="42">
        <f>I99-'(A) Current Law'!J97</f>
        <v>31539.000000000116</v>
      </c>
      <c r="Y99" s="42">
        <f>J99-'(A) Current Law'!K97</f>
        <v>114.49159618107251</v>
      </c>
      <c r="Z99" s="38">
        <f>O99-'(A) Current Law'!P97</f>
        <v>4.0814371395108351E-2</v>
      </c>
      <c r="AA99" s="44">
        <f>N99-'(A) Current Law'!O97</f>
        <v>2.1000000000000019E-2</v>
      </c>
      <c r="AB99" s="42">
        <f>Q99-'(A) Current Law'!R97</f>
        <v>0</v>
      </c>
      <c r="AC99" s="42">
        <f>M99-'(A) Current Law'!N97</f>
        <v>0</v>
      </c>
      <c r="AD99" s="38">
        <f>S99-'(A) Current Law'!T97</f>
        <v>0</v>
      </c>
    </row>
    <row r="100" spans="1:30">
      <c r="A100" s="28" t="s">
        <v>200</v>
      </c>
      <c r="B100" s="29" t="s">
        <v>201</v>
      </c>
      <c r="C100" s="30">
        <v>88919572</v>
      </c>
      <c r="D100" s="21">
        <v>79.239999999999995</v>
      </c>
      <c r="E100" s="22"/>
      <c r="F100" s="48">
        <v>2500</v>
      </c>
      <c r="G100" s="45">
        <f t="shared" si="15"/>
        <v>0</v>
      </c>
      <c r="H100" s="22"/>
      <c r="I100" s="23">
        <v>213524.73240000001</v>
      </c>
      <c r="J100" s="24">
        <f t="shared" si="8"/>
        <v>2694.6584098939934</v>
      </c>
      <c r="K100" s="26">
        <f t="shared" si="9"/>
        <v>2.4013243383582639</v>
      </c>
      <c r="L100" s="22"/>
      <c r="M100" s="24">
        <v>0</v>
      </c>
      <c r="N100" s="26">
        <v>1.2010000000000001</v>
      </c>
      <c r="O100" s="25">
        <f t="shared" si="10"/>
        <v>2.4013243383582639</v>
      </c>
      <c r="P100" s="22"/>
      <c r="Q100" s="24">
        <v>159000</v>
      </c>
      <c r="R100" s="24">
        <f t="shared" si="11"/>
        <v>2006.5623422513884</v>
      </c>
      <c r="S100" s="26">
        <f t="shared" si="12"/>
        <v>1.7881327633920685</v>
      </c>
      <c r="T100" s="27">
        <f t="shared" si="13"/>
        <v>0.7446444175944088</v>
      </c>
      <c r="U100" s="22"/>
      <c r="V100" s="38">
        <f t="shared" si="14"/>
        <v>1.7881327633920685</v>
      </c>
      <c r="W100" s="22"/>
      <c r="X100" s="42">
        <f>I100-'(A) Current Law'!J98</f>
        <v>-33265.267599999992</v>
      </c>
      <c r="Y100" s="42">
        <f>J100-'(A) Current Law'!K98</f>
        <v>-419.80398283695058</v>
      </c>
      <c r="Z100" s="38">
        <f>O100-'(A) Current Law'!P98</f>
        <v>-0.25313063360224008</v>
      </c>
      <c r="AA100" s="44">
        <f>N100-'(A) Current Law'!O98</f>
        <v>-0.18699999999999983</v>
      </c>
      <c r="AB100" s="42">
        <f>Q100-'(A) Current Law'!R98</f>
        <v>0</v>
      </c>
      <c r="AC100" s="42">
        <f>M100-'(A) Current Law'!N98</f>
        <v>-10757</v>
      </c>
      <c r="AD100" s="38">
        <f>S100-'(A) Current Law'!T98</f>
        <v>0</v>
      </c>
    </row>
    <row r="101" spans="1:30">
      <c r="A101" s="28" t="s">
        <v>202</v>
      </c>
      <c r="B101" s="29" t="s">
        <v>203</v>
      </c>
      <c r="C101" s="30">
        <v>116467396</v>
      </c>
      <c r="D101" s="21">
        <v>153.06</v>
      </c>
      <c r="E101" s="22"/>
      <c r="F101" s="48">
        <v>2500</v>
      </c>
      <c r="G101" s="45">
        <f t="shared" si="15"/>
        <v>0</v>
      </c>
      <c r="H101" s="22"/>
      <c r="I101" s="23">
        <v>402043.5</v>
      </c>
      <c r="J101" s="24">
        <f t="shared" si="8"/>
        <v>2626.7052136417092</v>
      </c>
      <c r="K101" s="26">
        <f t="shared" si="9"/>
        <v>3.4519832485994622</v>
      </c>
      <c r="L101" s="22"/>
      <c r="M101" s="24">
        <v>47286</v>
      </c>
      <c r="N101" s="26">
        <v>1.726</v>
      </c>
      <c r="O101" s="25">
        <f t="shared" si="10"/>
        <v>3.0459812117719194</v>
      </c>
      <c r="P101" s="22"/>
      <c r="Q101" s="24">
        <v>354757.5</v>
      </c>
      <c r="R101" s="24">
        <f t="shared" si="11"/>
        <v>2626.7052136417092</v>
      </c>
      <c r="S101" s="26">
        <f t="shared" si="12"/>
        <v>3.0459812117719194</v>
      </c>
      <c r="T101" s="27">
        <f t="shared" si="13"/>
        <v>1</v>
      </c>
      <c r="U101" s="22"/>
      <c r="V101" s="38">
        <f t="shared" si="14"/>
        <v>3.4519832485994622</v>
      </c>
      <c r="W101" s="22"/>
      <c r="X101" s="42">
        <f>I101-'(A) Current Law'!J99</f>
        <v>-96482.5</v>
      </c>
      <c r="Y101" s="42">
        <f>J101-'(A) Current Law'!K99</f>
        <v>-630.3573761923426</v>
      </c>
      <c r="Z101" s="38">
        <f>O101-'(A) Current Law'!P99</f>
        <v>-0.90648974413405803</v>
      </c>
      <c r="AA101" s="44">
        <f>N101-'(A) Current Law'!O99</f>
        <v>0.13100000000000001</v>
      </c>
      <c r="AB101" s="42">
        <f>Q101-'(A) Current Law'!R99</f>
        <v>-5242.5</v>
      </c>
      <c r="AC101" s="42">
        <f>M101-'(A) Current Law'!N99</f>
        <v>9094</v>
      </c>
      <c r="AD101" s="38">
        <f>S101-'(A) Current Law'!T99</f>
        <v>-4.5012597345269079E-2</v>
      </c>
    </row>
    <row r="102" spans="1:30">
      <c r="A102" s="28" t="s">
        <v>204</v>
      </c>
      <c r="B102" s="29" t="s">
        <v>205</v>
      </c>
      <c r="C102" s="30">
        <v>1221019221</v>
      </c>
      <c r="D102" s="21">
        <v>911.69</v>
      </c>
      <c r="E102" s="22"/>
      <c r="F102" s="48">
        <v>2500</v>
      </c>
      <c r="G102" s="45">
        <f t="shared" si="15"/>
        <v>0</v>
      </c>
      <c r="H102" s="22"/>
      <c r="I102" s="23">
        <v>2279225</v>
      </c>
      <c r="J102" s="24">
        <f t="shared" si="8"/>
        <v>2500</v>
      </c>
      <c r="K102" s="26">
        <f t="shared" si="9"/>
        <v>1.866657756733217</v>
      </c>
      <c r="L102" s="22"/>
      <c r="M102" s="24">
        <v>0</v>
      </c>
      <c r="N102" s="26">
        <v>0.93300000000000005</v>
      </c>
      <c r="O102" s="25">
        <f t="shared" si="10"/>
        <v>1.866657756733217</v>
      </c>
      <c r="P102" s="22"/>
      <c r="Q102" s="24">
        <v>2119000</v>
      </c>
      <c r="R102" s="24">
        <f t="shared" si="11"/>
        <v>2324.2549550834165</v>
      </c>
      <c r="S102" s="26">
        <f t="shared" si="12"/>
        <v>1.7354354162128296</v>
      </c>
      <c r="T102" s="27">
        <f t="shared" si="13"/>
        <v>0.92970198203336663</v>
      </c>
      <c r="U102" s="22"/>
      <c r="V102" s="38">
        <f t="shared" si="14"/>
        <v>1.7354354162128296</v>
      </c>
      <c r="W102" s="22"/>
      <c r="X102" s="42">
        <f>I102-'(A) Current Law'!J100</f>
        <v>-40836</v>
      </c>
      <c r="Y102" s="42">
        <f>J102-'(A) Current Law'!K100</f>
        <v>-44.79154098432582</v>
      </c>
      <c r="Z102" s="38">
        <f>O102-'(A) Current Law'!P100</f>
        <v>-3.3444190965770115E-2</v>
      </c>
      <c r="AA102" s="44">
        <f>N102-'(A) Current Law'!O100</f>
        <v>-1.6999999999999904E-2</v>
      </c>
      <c r="AB102" s="42">
        <f>Q102-'(A) Current Law'!R100</f>
        <v>0</v>
      </c>
      <c r="AC102" s="42">
        <f>M102-'(A) Current Law'!N100</f>
        <v>0</v>
      </c>
      <c r="AD102" s="38">
        <f>S102-'(A) Current Law'!T100</f>
        <v>0</v>
      </c>
    </row>
    <row r="103" spans="1:30">
      <c r="A103" s="28" t="s">
        <v>206</v>
      </c>
      <c r="B103" s="29" t="s">
        <v>207</v>
      </c>
      <c r="C103" s="30">
        <v>104861472</v>
      </c>
      <c r="D103" s="21">
        <v>124.04</v>
      </c>
      <c r="E103" s="22"/>
      <c r="F103" s="48">
        <v>2500</v>
      </c>
      <c r="G103" s="45">
        <f t="shared" si="15"/>
        <v>0</v>
      </c>
      <c r="H103" s="22"/>
      <c r="I103" s="23">
        <v>527295.56599999999</v>
      </c>
      <c r="J103" s="24">
        <f t="shared" si="8"/>
        <v>4251.01230248307</v>
      </c>
      <c r="K103" s="26">
        <f t="shared" si="9"/>
        <v>5.0284967008664534</v>
      </c>
      <c r="L103" s="22"/>
      <c r="M103" s="24">
        <v>125217</v>
      </c>
      <c r="N103" s="26">
        <v>2.5139999999999998</v>
      </c>
      <c r="O103" s="25">
        <f t="shared" si="10"/>
        <v>3.8343784264252938</v>
      </c>
      <c r="P103" s="22"/>
      <c r="Q103" s="24">
        <v>402078.56599999999</v>
      </c>
      <c r="R103" s="24">
        <f t="shared" si="11"/>
        <v>4251.01230248307</v>
      </c>
      <c r="S103" s="26">
        <f t="shared" si="12"/>
        <v>3.8343784264252938</v>
      </c>
      <c r="T103" s="27">
        <f t="shared" si="13"/>
        <v>1</v>
      </c>
      <c r="U103" s="22"/>
      <c r="V103" s="38">
        <f t="shared" si="14"/>
        <v>5.0284967008664534</v>
      </c>
      <c r="W103" s="22"/>
      <c r="X103" s="42">
        <f>I103-'(A) Current Law'!J101</f>
        <v>-300063.43400000001</v>
      </c>
      <c r="Y103" s="42">
        <f>J103-'(A) Current Law'!K101</f>
        <v>-2419.0860528861658</v>
      </c>
      <c r="Z103" s="38">
        <f>O103-'(A) Current Law'!P101</f>
        <v>-2.3378694703045944</v>
      </c>
      <c r="AA103" s="44">
        <f>N103-'(A) Current Law'!O101</f>
        <v>-0.47100000000000009</v>
      </c>
      <c r="AB103" s="42">
        <f>Q103-'(A) Current Law'!R101</f>
        <v>-61921.434000000008</v>
      </c>
      <c r="AC103" s="42">
        <f>M103-'(A) Current Law'!N101</f>
        <v>-54911</v>
      </c>
      <c r="AD103" s="38">
        <f>S103-'(A) Current Law'!T101</f>
        <v>-0.59050700718754046</v>
      </c>
    </row>
    <row r="104" spans="1:30">
      <c r="A104" s="28" t="s">
        <v>208</v>
      </c>
      <c r="B104" s="29" t="s">
        <v>209</v>
      </c>
      <c r="C104" s="30">
        <v>434487378</v>
      </c>
      <c r="D104" s="21">
        <v>1121.51</v>
      </c>
      <c r="E104" s="22"/>
      <c r="F104" s="48">
        <v>2500</v>
      </c>
      <c r="G104" s="45">
        <f t="shared" si="15"/>
        <v>0</v>
      </c>
      <c r="H104" s="22"/>
      <c r="I104" s="23">
        <v>2803775</v>
      </c>
      <c r="J104" s="24">
        <f t="shared" si="8"/>
        <v>2500</v>
      </c>
      <c r="K104" s="26">
        <f t="shared" si="9"/>
        <v>6.4530643281425775</v>
      </c>
      <c r="L104" s="22"/>
      <c r="M104" s="24">
        <v>828447</v>
      </c>
      <c r="N104" s="26">
        <v>3.2269999999999999</v>
      </c>
      <c r="O104" s="25">
        <f t="shared" si="10"/>
        <v>4.5463415049999449</v>
      </c>
      <c r="P104" s="22"/>
      <c r="Q104" s="24">
        <v>1312928</v>
      </c>
      <c r="R104" s="24">
        <f t="shared" si="11"/>
        <v>1909.3677274388995</v>
      </c>
      <c r="S104" s="26">
        <f t="shared" si="12"/>
        <v>3.0217862853544162</v>
      </c>
      <c r="T104" s="27">
        <f t="shared" si="13"/>
        <v>0.76374709097555971</v>
      </c>
      <c r="U104" s="22"/>
      <c r="V104" s="38">
        <f t="shared" si="14"/>
        <v>4.9285091084970487</v>
      </c>
      <c r="W104" s="22"/>
      <c r="X104" s="42">
        <f>I104-'(A) Current Law'!J102</f>
        <v>-246382</v>
      </c>
      <c r="Y104" s="42">
        <f>J104-'(A) Current Law'!K102</f>
        <v>-219.68774241870324</v>
      </c>
      <c r="Z104" s="38">
        <f>O104-'(A) Current Law'!P102</f>
        <v>-0.23074548324393529</v>
      </c>
      <c r="AA104" s="44">
        <f>N104-'(A) Current Law'!O102</f>
        <v>-0.28299999999999992</v>
      </c>
      <c r="AB104" s="42">
        <f>Q104-'(A) Current Law'!R102</f>
        <v>0</v>
      </c>
      <c r="AC104" s="42">
        <f>M104-'(A) Current Law'!N102</f>
        <v>-146126</v>
      </c>
      <c r="AD104" s="38">
        <f>S104-'(A) Current Law'!T102</f>
        <v>0</v>
      </c>
    </row>
    <row r="105" spans="1:30">
      <c r="A105" s="28" t="s">
        <v>210</v>
      </c>
      <c r="B105" s="29" t="s">
        <v>211</v>
      </c>
      <c r="C105" s="30">
        <v>16154394397</v>
      </c>
      <c r="D105" s="21">
        <v>17024.940000000002</v>
      </c>
      <c r="E105" s="22"/>
      <c r="F105" s="48">
        <v>2500</v>
      </c>
      <c r="G105" s="45">
        <f t="shared" si="15"/>
        <v>0</v>
      </c>
      <c r="H105" s="22"/>
      <c r="I105" s="23">
        <v>42562350.000000007</v>
      </c>
      <c r="J105" s="24">
        <f t="shared" si="8"/>
        <v>2500</v>
      </c>
      <c r="K105" s="26">
        <f t="shared" si="9"/>
        <v>2.6347227233664778</v>
      </c>
      <c r="L105" s="22"/>
      <c r="M105" s="24">
        <v>0</v>
      </c>
      <c r="N105" s="26">
        <v>1.3169999999999999</v>
      </c>
      <c r="O105" s="25">
        <f t="shared" si="10"/>
        <v>2.6347227233664778</v>
      </c>
      <c r="P105" s="22"/>
      <c r="Q105" s="24">
        <v>37760000</v>
      </c>
      <c r="R105" s="24">
        <f t="shared" si="11"/>
        <v>2217.9226475981704</v>
      </c>
      <c r="S105" s="26">
        <f t="shared" si="12"/>
        <v>2.3374444793184157</v>
      </c>
      <c r="T105" s="27">
        <f t="shared" si="13"/>
        <v>0.88716905903926813</v>
      </c>
      <c r="U105" s="22"/>
      <c r="V105" s="38">
        <f t="shared" si="14"/>
        <v>2.3374444793184157</v>
      </c>
      <c r="W105" s="22"/>
      <c r="X105" s="42">
        <f>I105-'(A) Current Law'!J103</f>
        <v>-3147850.9999999925</v>
      </c>
      <c r="Y105" s="42">
        <f>J105-'(A) Current Law'!K103</f>
        <v>-184.89645191113686</v>
      </c>
      <c r="Z105" s="38">
        <f>O105-'(A) Current Law'!P103</f>
        <v>-9.3833415400671694E-2</v>
      </c>
      <c r="AA105" s="44">
        <f>N105-'(A) Current Law'!O103</f>
        <v>-5.1000000000000156E-2</v>
      </c>
      <c r="AB105" s="42">
        <f>Q105-'(A) Current Law'!R103</f>
        <v>0</v>
      </c>
      <c r="AC105" s="42">
        <f>M105-'(A) Current Law'!N103</f>
        <v>-1632029</v>
      </c>
      <c r="AD105" s="38">
        <f>S105-'(A) Current Law'!T103</f>
        <v>0</v>
      </c>
    </row>
    <row r="106" spans="1:30">
      <c r="A106" s="28" t="s">
        <v>212</v>
      </c>
      <c r="B106" s="29" t="s">
        <v>213</v>
      </c>
      <c r="C106" s="30">
        <v>1030707255</v>
      </c>
      <c r="D106" s="21">
        <v>1955.98</v>
      </c>
      <c r="E106" s="22"/>
      <c r="F106" s="48">
        <v>2500</v>
      </c>
      <c r="G106" s="45">
        <f t="shared" si="15"/>
        <v>0</v>
      </c>
      <c r="H106" s="22"/>
      <c r="I106" s="23">
        <v>4889950</v>
      </c>
      <c r="J106" s="24">
        <f t="shared" si="8"/>
        <v>2500</v>
      </c>
      <c r="K106" s="26">
        <f t="shared" si="9"/>
        <v>4.7442665958531558</v>
      </c>
      <c r="L106" s="22"/>
      <c r="M106" s="24">
        <v>1084365</v>
      </c>
      <c r="N106" s="26">
        <v>2.3719999999999999</v>
      </c>
      <c r="O106" s="25">
        <f t="shared" si="10"/>
        <v>3.6922074444891728</v>
      </c>
      <c r="P106" s="22"/>
      <c r="Q106" s="24">
        <v>3200000</v>
      </c>
      <c r="R106" s="24">
        <f t="shared" si="11"/>
        <v>2190.3930510536916</v>
      </c>
      <c r="S106" s="26">
        <f t="shared" si="12"/>
        <v>3.1046642821971795</v>
      </c>
      <c r="T106" s="27">
        <f t="shared" si="13"/>
        <v>0.8761572204214767</v>
      </c>
      <c r="U106" s="22"/>
      <c r="V106" s="38">
        <f t="shared" si="14"/>
        <v>4.1567234335611616</v>
      </c>
      <c r="W106" s="22"/>
      <c r="X106" s="42">
        <f>I106-'(A) Current Law'!J104</f>
        <v>577877</v>
      </c>
      <c r="Y106" s="42">
        <f>J106-'(A) Current Law'!K104</f>
        <v>295.44115993006062</v>
      </c>
      <c r="Z106" s="38">
        <f>O106-'(A) Current Law'!P104</f>
        <v>0.33352438176056109</v>
      </c>
      <c r="AA106" s="44">
        <f>N106-'(A) Current Law'!O104</f>
        <v>0.2799999999999998</v>
      </c>
      <c r="AB106" s="42">
        <f>Q106-'(A) Current Law'!R104</f>
        <v>0</v>
      </c>
      <c r="AC106" s="42">
        <f>M106-'(A) Current Law'!N104</f>
        <v>234111</v>
      </c>
      <c r="AD106" s="38">
        <f>S106-'(A) Current Law'!T104</f>
        <v>0</v>
      </c>
    </row>
    <row r="107" spans="1:30">
      <c r="A107" s="28" t="s">
        <v>214</v>
      </c>
      <c r="B107" s="29" t="s">
        <v>215</v>
      </c>
      <c r="C107" s="30">
        <v>1295799910</v>
      </c>
      <c r="D107" s="21">
        <v>463.63</v>
      </c>
      <c r="E107" s="22"/>
      <c r="F107" s="48">
        <v>2541.8437115803549</v>
      </c>
      <c r="G107" s="45">
        <f t="shared" si="15"/>
        <v>1</v>
      </c>
      <c r="H107" s="22"/>
      <c r="I107" s="23">
        <v>1178475</v>
      </c>
      <c r="J107" s="24">
        <f t="shared" si="8"/>
        <v>2541.8437115803549</v>
      </c>
      <c r="K107" s="26">
        <f t="shared" si="9"/>
        <v>0.90945754117238675</v>
      </c>
      <c r="L107" s="22"/>
      <c r="M107" s="24">
        <v>0</v>
      </c>
      <c r="N107" s="26">
        <v>0.45500000000000002</v>
      </c>
      <c r="O107" s="25">
        <f t="shared" si="10"/>
        <v>0.90945754117238675</v>
      </c>
      <c r="P107" s="22"/>
      <c r="Q107" s="24">
        <v>1178475</v>
      </c>
      <c r="R107" s="24">
        <f t="shared" si="11"/>
        <v>2541.8437115803549</v>
      </c>
      <c r="S107" s="26">
        <f t="shared" si="12"/>
        <v>0.90945754117238675</v>
      </c>
      <c r="T107" s="27">
        <f t="shared" si="13"/>
        <v>1</v>
      </c>
      <c r="U107" s="22"/>
      <c r="V107" s="38">
        <f t="shared" si="14"/>
        <v>0.90945754117238675</v>
      </c>
      <c r="W107" s="22"/>
      <c r="X107" s="42">
        <f>I107-'(A) Current Law'!J105</f>
        <v>-302779</v>
      </c>
      <c r="Y107" s="42">
        <f>J107-'(A) Current Law'!K105</f>
        <v>-653.0617086901193</v>
      </c>
      <c r="Z107" s="38">
        <f>O107-'(A) Current Law'!P105</f>
        <v>-0.23366184675842427</v>
      </c>
      <c r="AA107" s="44">
        <f>N107-'(A) Current Law'!O105</f>
        <v>-0.11699999999999994</v>
      </c>
      <c r="AB107" s="42">
        <f>Q107-'(A) Current Law'!R105</f>
        <v>0</v>
      </c>
      <c r="AC107" s="42">
        <f>M107-'(A) Current Law'!N105</f>
        <v>0</v>
      </c>
      <c r="AD107" s="38">
        <f>S107-'(A) Current Law'!T105</f>
        <v>0</v>
      </c>
    </row>
    <row r="108" spans="1:30">
      <c r="A108" s="28" t="s">
        <v>216</v>
      </c>
      <c r="B108" s="29" t="s">
        <v>217</v>
      </c>
      <c r="C108" s="30">
        <v>674109313</v>
      </c>
      <c r="D108" s="21">
        <v>1863.21</v>
      </c>
      <c r="E108" s="22"/>
      <c r="F108" s="48">
        <v>2500</v>
      </c>
      <c r="G108" s="45">
        <f t="shared" si="15"/>
        <v>0</v>
      </c>
      <c r="H108" s="22"/>
      <c r="I108" s="23">
        <v>4658025</v>
      </c>
      <c r="J108" s="24">
        <f t="shared" si="8"/>
        <v>2500</v>
      </c>
      <c r="K108" s="26">
        <f t="shared" si="9"/>
        <v>6.9098956358729318</v>
      </c>
      <c r="L108" s="22"/>
      <c r="M108" s="24">
        <v>1439202</v>
      </c>
      <c r="N108" s="26">
        <v>3.4550000000000001</v>
      </c>
      <c r="O108" s="25">
        <f t="shared" si="10"/>
        <v>4.7749273566259127</v>
      </c>
      <c r="P108" s="22"/>
      <c r="Q108" s="24">
        <v>2721703</v>
      </c>
      <c r="R108" s="24">
        <f t="shared" si="11"/>
        <v>2233.1916423806229</v>
      </c>
      <c r="S108" s="26">
        <f t="shared" si="12"/>
        <v>4.0374801942544885</v>
      </c>
      <c r="T108" s="27">
        <f t="shared" si="13"/>
        <v>0.89327665695224912</v>
      </c>
      <c r="U108" s="22"/>
      <c r="V108" s="38">
        <f t="shared" si="14"/>
        <v>6.1724484735015075</v>
      </c>
      <c r="W108" s="22"/>
      <c r="X108" s="42">
        <f>I108-'(A) Current Law'!J106</f>
        <v>-207314</v>
      </c>
      <c r="Y108" s="42">
        <f>J108-'(A) Current Law'!K106</f>
        <v>-111.26711428126737</v>
      </c>
      <c r="Z108" s="38">
        <f>O108-'(A) Current Law'!P106</f>
        <v>-0.1006899010160982</v>
      </c>
      <c r="AA108" s="44">
        <f>N108-'(A) Current Law'!O106</f>
        <v>-0.15399999999999991</v>
      </c>
      <c r="AB108" s="42">
        <f>Q108-'(A) Current Law'!R106</f>
        <v>0</v>
      </c>
      <c r="AC108" s="42">
        <f>M108-'(A) Current Law'!N106</f>
        <v>-139438</v>
      </c>
      <c r="AD108" s="38">
        <f>S108-'(A) Current Law'!T106</f>
        <v>0</v>
      </c>
    </row>
    <row r="109" spans="1:30">
      <c r="A109" s="28" t="s">
        <v>218</v>
      </c>
      <c r="B109" s="29" t="s">
        <v>219</v>
      </c>
      <c r="C109" s="30">
        <v>69109313</v>
      </c>
      <c r="D109" s="21">
        <v>187.3</v>
      </c>
      <c r="E109" s="22"/>
      <c r="F109" s="48">
        <v>2500</v>
      </c>
      <c r="G109" s="45">
        <f t="shared" si="15"/>
        <v>0</v>
      </c>
      <c r="H109" s="22"/>
      <c r="I109" s="23">
        <v>665862.25400000007</v>
      </c>
      <c r="J109" s="24">
        <f t="shared" si="8"/>
        <v>3555.0574159103044</v>
      </c>
      <c r="K109" s="26">
        <f t="shared" si="9"/>
        <v>9.6349135173721105</v>
      </c>
      <c r="L109" s="22"/>
      <c r="M109" s="24">
        <v>241698</v>
      </c>
      <c r="N109" s="26">
        <v>4.8170000000000002</v>
      </c>
      <c r="O109" s="25">
        <f t="shared" si="10"/>
        <v>6.1375845828477571</v>
      </c>
      <c r="P109" s="22"/>
      <c r="Q109" s="24">
        <v>0</v>
      </c>
      <c r="R109" s="24">
        <f t="shared" si="11"/>
        <v>1290.4324612920448</v>
      </c>
      <c r="S109" s="26">
        <f t="shared" si="12"/>
        <v>0</v>
      </c>
      <c r="T109" s="27">
        <f t="shared" si="13"/>
        <v>0.36298498457910783</v>
      </c>
      <c r="U109" s="22"/>
      <c r="V109" s="38">
        <f t="shared" si="14"/>
        <v>3.497328934524353</v>
      </c>
      <c r="W109" s="22"/>
      <c r="X109" s="42">
        <f>I109-'(A) Current Law'!J107</f>
        <v>-141022.74599999993</v>
      </c>
      <c r="Y109" s="42">
        <f>J109-'(A) Current Law'!K107</f>
        <v>-752.92443139348597</v>
      </c>
      <c r="Z109" s="38">
        <f>O109-'(A) Current Law'!P107</f>
        <v>-0.96710187236270073</v>
      </c>
      <c r="AA109" s="44">
        <f>N109-'(A) Current Law'!O107</f>
        <v>-1.0209999999999999</v>
      </c>
      <c r="AB109" s="42">
        <f>Q109-'(A) Current Law'!R107</f>
        <v>0</v>
      </c>
      <c r="AC109" s="42">
        <f>M109-'(A) Current Law'!N107</f>
        <v>-74187</v>
      </c>
      <c r="AD109" s="38">
        <f>S109-'(A) Current Law'!T107</f>
        <v>0</v>
      </c>
    </row>
    <row r="110" spans="1:30">
      <c r="A110" s="28" t="s">
        <v>220</v>
      </c>
      <c r="B110" s="29" t="s">
        <v>221</v>
      </c>
      <c r="C110" s="30">
        <v>99062303</v>
      </c>
      <c r="D110" s="21">
        <v>33.5</v>
      </c>
      <c r="E110" s="22"/>
      <c r="F110" s="48">
        <v>2500</v>
      </c>
      <c r="G110" s="45">
        <f t="shared" si="15"/>
        <v>0</v>
      </c>
      <c r="H110" s="22"/>
      <c r="I110" s="23">
        <v>146233.77799999999</v>
      </c>
      <c r="J110" s="24">
        <f t="shared" si="8"/>
        <v>4365.1874029850742</v>
      </c>
      <c r="K110" s="26">
        <f t="shared" si="9"/>
        <v>1.4761798743968226</v>
      </c>
      <c r="L110" s="22"/>
      <c r="M110" s="24">
        <v>0</v>
      </c>
      <c r="N110" s="26">
        <v>0.73799999999999999</v>
      </c>
      <c r="O110" s="25">
        <f t="shared" si="10"/>
        <v>1.4761798743968226</v>
      </c>
      <c r="P110" s="22"/>
      <c r="Q110" s="24">
        <v>146233.77799999999</v>
      </c>
      <c r="R110" s="24">
        <f t="shared" si="11"/>
        <v>4365.1874029850742</v>
      </c>
      <c r="S110" s="26">
        <f t="shared" si="12"/>
        <v>1.4761798743968226</v>
      </c>
      <c r="T110" s="27">
        <f t="shared" si="13"/>
        <v>1</v>
      </c>
      <c r="U110" s="22"/>
      <c r="V110" s="38">
        <f t="shared" si="14"/>
        <v>1.4761798743968226</v>
      </c>
      <c r="W110" s="22"/>
      <c r="X110" s="42">
        <f>I110-'(A) Current Law'!J108</f>
        <v>-23757.222000000009</v>
      </c>
      <c r="Y110" s="42">
        <f>J110-'(A) Current Law'!K108</f>
        <v>-709.17080597014956</v>
      </c>
      <c r="Z110" s="38">
        <f>O110-'(A) Current Law'!P108</f>
        <v>-0.23982101445794179</v>
      </c>
      <c r="AA110" s="44">
        <f>N110-'(A) Current Law'!O108</f>
        <v>-0.12</v>
      </c>
      <c r="AB110" s="42">
        <f>Q110-'(A) Current Law'!R108</f>
        <v>-23757.222000000009</v>
      </c>
      <c r="AC110" s="42">
        <f>M110-'(A) Current Law'!N108</f>
        <v>0</v>
      </c>
      <c r="AD110" s="38">
        <f>S110-'(A) Current Law'!T108</f>
        <v>-0.23982101445794179</v>
      </c>
    </row>
    <row r="111" spans="1:30">
      <c r="A111" s="28" t="s">
        <v>222</v>
      </c>
      <c r="B111" s="29" t="s">
        <v>223</v>
      </c>
      <c r="C111" s="30">
        <v>21388323729</v>
      </c>
      <c r="D111" s="21">
        <v>16038.37</v>
      </c>
      <c r="E111" s="22"/>
      <c r="F111" s="48">
        <v>2500</v>
      </c>
      <c r="G111" s="45">
        <f t="shared" si="15"/>
        <v>0</v>
      </c>
      <c r="H111" s="22"/>
      <c r="I111" s="23">
        <v>40095925</v>
      </c>
      <c r="J111" s="24">
        <f t="shared" si="8"/>
        <v>2500</v>
      </c>
      <c r="K111" s="26">
        <f t="shared" si="9"/>
        <v>1.8746642096890809</v>
      </c>
      <c r="L111" s="22"/>
      <c r="M111" s="24">
        <v>0</v>
      </c>
      <c r="N111" s="26">
        <v>0.93700000000000006</v>
      </c>
      <c r="O111" s="25">
        <f t="shared" si="10"/>
        <v>1.8746642096890809</v>
      </c>
      <c r="P111" s="22"/>
      <c r="Q111" s="24">
        <v>38200000</v>
      </c>
      <c r="R111" s="24">
        <f t="shared" si="11"/>
        <v>2381.7881742346635</v>
      </c>
      <c r="S111" s="26">
        <f t="shared" si="12"/>
        <v>1.7860212181193695</v>
      </c>
      <c r="T111" s="27">
        <f t="shared" si="13"/>
        <v>0.95271526969386544</v>
      </c>
      <c r="U111" s="22"/>
      <c r="V111" s="38">
        <f t="shared" si="14"/>
        <v>1.7860212181193695</v>
      </c>
      <c r="W111" s="22"/>
      <c r="X111" s="42">
        <f>I111-'(A) Current Law'!J109</f>
        <v>5002124</v>
      </c>
      <c r="Y111" s="42">
        <f>J111-'(A) Current Law'!K109</f>
        <v>311.88481123705242</v>
      </c>
      <c r="Z111" s="38">
        <f>O111-'(A) Current Law'!P109</f>
        <v>0.2338717172686946</v>
      </c>
      <c r="AA111" s="44">
        <f>N111-'(A) Current Law'!O109</f>
        <v>0.14400000000000002</v>
      </c>
      <c r="AB111" s="42">
        <f>Q111-'(A) Current Law'!R109</f>
        <v>3106199</v>
      </c>
      <c r="AC111" s="42">
        <f>M111-'(A) Current Law'!N109</f>
        <v>0</v>
      </c>
      <c r="AD111" s="38">
        <f>S111-'(A) Current Law'!T109</f>
        <v>0.14522872569898326</v>
      </c>
    </row>
    <row r="112" spans="1:30">
      <c r="A112" s="28" t="s">
        <v>224</v>
      </c>
      <c r="B112" s="29" t="s">
        <v>225</v>
      </c>
      <c r="C112" s="30">
        <v>40870511</v>
      </c>
      <c r="D112" s="21">
        <v>57.89</v>
      </c>
      <c r="E112" s="22"/>
      <c r="F112" s="48">
        <v>2500</v>
      </c>
      <c r="G112" s="45">
        <f t="shared" si="15"/>
        <v>0</v>
      </c>
      <c r="H112" s="22"/>
      <c r="I112" s="23">
        <v>448337.96840000001</v>
      </c>
      <c r="J112" s="24">
        <f t="shared" si="8"/>
        <v>7744.6531076178962</v>
      </c>
      <c r="K112" s="26">
        <f t="shared" si="9"/>
        <v>10.96971771162832</v>
      </c>
      <c r="L112" s="22"/>
      <c r="M112" s="24">
        <v>170221</v>
      </c>
      <c r="N112" s="26">
        <v>5.4850000000000003</v>
      </c>
      <c r="O112" s="25">
        <f t="shared" si="10"/>
        <v>6.8048321783889616</v>
      </c>
      <c r="P112" s="22"/>
      <c r="Q112" s="24">
        <v>150000</v>
      </c>
      <c r="R112" s="24">
        <f t="shared" si="11"/>
        <v>5531.5425807566071</v>
      </c>
      <c r="S112" s="26">
        <f t="shared" si="12"/>
        <v>3.6701278337332264</v>
      </c>
      <c r="T112" s="27">
        <f t="shared" si="13"/>
        <v>0.71424019951463025</v>
      </c>
      <c r="U112" s="22"/>
      <c r="V112" s="38">
        <f t="shared" si="14"/>
        <v>7.835013366972583</v>
      </c>
      <c r="W112" s="22"/>
      <c r="X112" s="42">
        <f>I112-'(A) Current Law'!J110</f>
        <v>-280254.03159999999</v>
      </c>
      <c r="Y112" s="42">
        <f>J112-'(A) Current Law'!K110</f>
        <v>-4841.1475487994467</v>
      </c>
      <c r="Z112" s="38">
        <f>O112-'(A) Current Law'!P110</f>
        <v>-5.7039177122106448</v>
      </c>
      <c r="AA112" s="44">
        <f>N112-'(A) Current Law'!O110</f>
        <v>-1.0999999999999996</v>
      </c>
      <c r="AB112" s="42">
        <f>Q112-'(A) Current Law'!R110</f>
        <v>0</v>
      </c>
      <c r="AC112" s="42">
        <f>M112-'(A) Current Law'!N110</f>
        <v>-47132</v>
      </c>
      <c r="AD112" s="38">
        <f>S112-'(A) Current Law'!T110</f>
        <v>0</v>
      </c>
    </row>
    <row r="113" spans="1:30">
      <c r="A113" s="28" t="s">
        <v>226</v>
      </c>
      <c r="B113" s="29" t="s">
        <v>227</v>
      </c>
      <c r="C113" s="30">
        <v>1007324981</v>
      </c>
      <c r="D113" s="21">
        <v>997.87</v>
      </c>
      <c r="E113" s="22"/>
      <c r="F113" s="48">
        <v>2500</v>
      </c>
      <c r="G113" s="45">
        <f t="shared" si="15"/>
        <v>0</v>
      </c>
      <c r="H113" s="22"/>
      <c r="I113" s="23">
        <v>2494675</v>
      </c>
      <c r="J113" s="24">
        <f t="shared" si="8"/>
        <v>2500</v>
      </c>
      <c r="K113" s="26">
        <f t="shared" si="9"/>
        <v>2.4765344323372833</v>
      </c>
      <c r="L113" s="22"/>
      <c r="M113" s="24">
        <v>0</v>
      </c>
      <c r="N113" s="26">
        <v>1.238</v>
      </c>
      <c r="O113" s="25">
        <f t="shared" si="10"/>
        <v>2.4765344323372833</v>
      </c>
      <c r="P113" s="22"/>
      <c r="Q113" s="24">
        <v>1671947</v>
      </c>
      <c r="R113" s="24">
        <f t="shared" si="11"/>
        <v>1675.5158487578542</v>
      </c>
      <c r="S113" s="26">
        <f t="shared" si="12"/>
        <v>1.6597890765502619</v>
      </c>
      <c r="T113" s="27">
        <f t="shared" si="13"/>
        <v>0.67020633950314168</v>
      </c>
      <c r="U113" s="22"/>
      <c r="V113" s="38">
        <f t="shared" si="14"/>
        <v>1.6597890765502619</v>
      </c>
      <c r="W113" s="22"/>
      <c r="X113" s="42">
        <f>I113-'(A) Current Law'!J111</f>
        <v>226063</v>
      </c>
      <c r="Y113" s="42">
        <f>J113-'(A) Current Law'!K111</f>
        <v>226.54554200446955</v>
      </c>
      <c r="Z113" s="38">
        <f>O113-'(A) Current Law'!P111</f>
        <v>0.22441913410663217</v>
      </c>
      <c r="AA113" s="44">
        <f>N113-'(A) Current Law'!O111</f>
        <v>0.12199999999999989</v>
      </c>
      <c r="AB113" s="42">
        <f>Q113-'(A) Current Law'!R111</f>
        <v>0</v>
      </c>
      <c r="AC113" s="42">
        <f>M113-'(A) Current Law'!N111</f>
        <v>0</v>
      </c>
      <c r="AD113" s="38">
        <f>S113-'(A) Current Law'!T111</f>
        <v>0</v>
      </c>
    </row>
    <row r="114" spans="1:30">
      <c r="A114" s="28" t="s">
        <v>228</v>
      </c>
      <c r="B114" s="29" t="s">
        <v>229</v>
      </c>
      <c r="C114" s="30">
        <v>20814107</v>
      </c>
      <c r="D114" s="21">
        <v>65.510999999999996</v>
      </c>
      <c r="E114" s="22"/>
      <c r="F114" s="48">
        <v>2500</v>
      </c>
      <c r="G114" s="45">
        <f t="shared" si="15"/>
        <v>0</v>
      </c>
      <c r="H114" s="22"/>
      <c r="I114" s="23">
        <v>229209.32800000001</v>
      </c>
      <c r="J114" s="24">
        <f t="shared" si="8"/>
        <v>3498.7914701347868</v>
      </c>
      <c r="K114" s="26">
        <f t="shared" si="9"/>
        <v>11.012210516646235</v>
      </c>
      <c r="L114" s="22"/>
      <c r="M114" s="24">
        <v>87130</v>
      </c>
      <c r="N114" s="26">
        <v>5.5060000000000002</v>
      </c>
      <c r="O114" s="25">
        <f t="shared" si="10"/>
        <v>6.826107312699027</v>
      </c>
      <c r="P114" s="22"/>
      <c r="Q114" s="24">
        <v>17726</v>
      </c>
      <c r="R114" s="24">
        <f t="shared" si="11"/>
        <v>1600.5861611027158</v>
      </c>
      <c r="S114" s="26">
        <f t="shared" si="12"/>
        <v>0.85163394230653278</v>
      </c>
      <c r="T114" s="27">
        <f t="shared" si="13"/>
        <v>0.4574682929134542</v>
      </c>
      <c r="U114" s="22"/>
      <c r="V114" s="38">
        <f t="shared" si="14"/>
        <v>5.0377371462537406</v>
      </c>
      <c r="W114" s="22"/>
      <c r="X114" s="42">
        <f>I114-'(A) Current Law'!J112</f>
        <v>-122487.67199999999</v>
      </c>
      <c r="Y114" s="42">
        <f>J114-'(A) Current Law'!K112</f>
        <v>-1869.7267939735316</v>
      </c>
      <c r="Z114" s="38">
        <f>O114-'(A) Current Law'!P112</f>
        <v>-2.8893227079115134</v>
      </c>
      <c r="AA114" s="44">
        <f>N114-'(A) Current Law'!O112</f>
        <v>-2.9429999999999996</v>
      </c>
      <c r="AB114" s="42">
        <f>Q114-'(A) Current Law'!R112</f>
        <v>0</v>
      </c>
      <c r="AC114" s="42">
        <f>M114-'(A) Current Law'!N112</f>
        <v>-62349</v>
      </c>
      <c r="AD114" s="38">
        <f>S114-'(A) Current Law'!T112</f>
        <v>0</v>
      </c>
    </row>
    <row r="115" spans="1:30">
      <c r="A115" s="28" t="s">
        <v>230</v>
      </c>
      <c r="B115" s="29" t="s">
        <v>231</v>
      </c>
      <c r="C115" s="30">
        <v>2164272223</v>
      </c>
      <c r="D115" s="21">
        <v>4746.33</v>
      </c>
      <c r="E115" s="22"/>
      <c r="F115" s="48">
        <v>2500</v>
      </c>
      <c r="G115" s="45">
        <f t="shared" si="15"/>
        <v>0</v>
      </c>
      <c r="H115" s="22"/>
      <c r="I115" s="23">
        <v>11865825</v>
      </c>
      <c r="J115" s="24">
        <f t="shared" si="8"/>
        <v>2500</v>
      </c>
      <c r="K115" s="26">
        <f t="shared" si="9"/>
        <v>5.4825935822214724</v>
      </c>
      <c r="L115" s="22"/>
      <c r="M115" s="24">
        <v>3075764</v>
      </c>
      <c r="N115" s="26">
        <v>2.7410000000000001</v>
      </c>
      <c r="O115" s="25">
        <f t="shared" si="10"/>
        <v>4.0614396408117646</v>
      </c>
      <c r="P115" s="22"/>
      <c r="Q115" s="24">
        <v>7357066</v>
      </c>
      <c r="R115" s="24">
        <f t="shared" si="11"/>
        <v>2198.0835719387401</v>
      </c>
      <c r="S115" s="26">
        <f t="shared" si="12"/>
        <v>3.3993256124694073</v>
      </c>
      <c r="T115" s="27">
        <f t="shared" si="13"/>
        <v>0.87923342877549604</v>
      </c>
      <c r="U115" s="22"/>
      <c r="V115" s="38">
        <f t="shared" si="14"/>
        <v>4.8204795538791148</v>
      </c>
      <c r="W115" s="22"/>
      <c r="X115" s="42">
        <f>I115-'(A) Current Law'!J113</f>
        <v>152536</v>
      </c>
      <c r="Y115" s="42">
        <f>J115-'(A) Current Law'!K113</f>
        <v>32.13767268605443</v>
      </c>
      <c r="Z115" s="38">
        <f>O115-'(A) Current Law'!P113</f>
        <v>8.8355798299223576E-2</v>
      </c>
      <c r="AA115" s="44">
        <f>N115-'(A) Current Law'!O113</f>
        <v>3.5000000000000142E-2</v>
      </c>
      <c r="AB115" s="42">
        <f>Q115-'(A) Current Law'!R113</f>
        <v>0</v>
      </c>
      <c r="AC115" s="42">
        <f>M115-'(A) Current Law'!N113</f>
        <v>-38690</v>
      </c>
      <c r="AD115" s="38">
        <f>S115-'(A) Current Law'!T113</f>
        <v>0</v>
      </c>
    </row>
    <row r="116" spans="1:30">
      <c r="A116" s="28" t="s">
        <v>232</v>
      </c>
      <c r="B116" s="29" t="s">
        <v>233</v>
      </c>
      <c r="C116" s="30">
        <v>6130023291</v>
      </c>
      <c r="D116" s="21">
        <v>14822.53</v>
      </c>
      <c r="E116" s="22"/>
      <c r="F116" s="48">
        <v>2500</v>
      </c>
      <c r="G116" s="45">
        <f t="shared" si="15"/>
        <v>0</v>
      </c>
      <c r="H116" s="22"/>
      <c r="I116" s="23">
        <v>37056325</v>
      </c>
      <c r="J116" s="24">
        <f t="shared" si="8"/>
        <v>2500</v>
      </c>
      <c r="K116" s="26">
        <f t="shared" si="9"/>
        <v>6.0450545195163432</v>
      </c>
      <c r="L116" s="22"/>
      <c r="M116" s="24">
        <v>10437798</v>
      </c>
      <c r="N116" s="26">
        <v>3.0230000000000001</v>
      </c>
      <c r="O116" s="25">
        <f t="shared" si="10"/>
        <v>4.3423206954337168</v>
      </c>
      <c r="P116" s="22"/>
      <c r="Q116" s="24">
        <v>19300000</v>
      </c>
      <c r="R116" s="24">
        <f t="shared" si="11"/>
        <v>2006.2565567416627</v>
      </c>
      <c r="S116" s="26">
        <f t="shared" si="12"/>
        <v>3.1484382821735677</v>
      </c>
      <c r="T116" s="27">
        <f t="shared" si="13"/>
        <v>0.80250262269666517</v>
      </c>
      <c r="U116" s="22"/>
      <c r="V116" s="38">
        <f t="shared" si="14"/>
        <v>4.851172106256195</v>
      </c>
      <c r="W116" s="22"/>
      <c r="X116" s="42">
        <f>I116-'(A) Current Law'!J114</f>
        <v>278176</v>
      </c>
      <c r="Y116" s="42">
        <f>J116-'(A) Current Law'!K114</f>
        <v>18.767106560081174</v>
      </c>
      <c r="Z116" s="38">
        <f>O116-'(A) Current Law'!P114</f>
        <v>7.5551752092030355E-2</v>
      </c>
      <c r="AA116" s="44">
        <f>N116-'(A) Current Law'!O114</f>
        <v>2.3000000000000131E-2</v>
      </c>
      <c r="AB116" s="42">
        <f>Q116-'(A) Current Law'!R114</f>
        <v>0</v>
      </c>
      <c r="AC116" s="42">
        <f>M116-'(A) Current Law'!N114</f>
        <v>-184958</v>
      </c>
      <c r="AD116" s="38">
        <f>S116-'(A) Current Law'!T114</f>
        <v>0</v>
      </c>
    </row>
    <row r="117" spans="1:30">
      <c r="A117" s="28" t="s">
        <v>234</v>
      </c>
      <c r="B117" s="29" t="s">
        <v>235</v>
      </c>
      <c r="C117" s="30">
        <v>21259766524</v>
      </c>
      <c r="D117" s="21">
        <v>26006.670000000002</v>
      </c>
      <c r="E117" s="22"/>
      <c r="F117" s="48">
        <v>2500</v>
      </c>
      <c r="G117" s="45">
        <f t="shared" si="15"/>
        <v>0</v>
      </c>
      <c r="H117" s="22"/>
      <c r="I117" s="23">
        <v>65016675.000000007</v>
      </c>
      <c r="J117" s="24">
        <f t="shared" si="8"/>
        <v>2500</v>
      </c>
      <c r="K117" s="26">
        <f t="shared" si="9"/>
        <v>3.0582026818875523</v>
      </c>
      <c r="L117" s="22"/>
      <c r="M117" s="24">
        <v>4443584</v>
      </c>
      <c r="N117" s="26">
        <v>1.5289999999999999</v>
      </c>
      <c r="O117" s="25">
        <f t="shared" si="10"/>
        <v>2.8491889095592593</v>
      </c>
      <c r="P117" s="22"/>
      <c r="Q117" s="24">
        <v>56100000</v>
      </c>
      <c r="R117" s="24">
        <f t="shared" si="11"/>
        <v>2328.002162522153</v>
      </c>
      <c r="S117" s="26">
        <f t="shared" si="12"/>
        <v>2.6387872104178149</v>
      </c>
      <c r="T117" s="27">
        <f t="shared" si="13"/>
        <v>0.93120086500886112</v>
      </c>
      <c r="U117" s="22"/>
      <c r="V117" s="38">
        <f t="shared" si="14"/>
        <v>2.8478009827461079</v>
      </c>
      <c r="W117" s="22"/>
      <c r="X117" s="42">
        <f>I117-'(A) Current Law'!J115</f>
        <v>1142476.0000000075</v>
      </c>
      <c r="Y117" s="42">
        <f>J117-'(A) Current Law'!K115</f>
        <v>43.930114851305461</v>
      </c>
      <c r="Z117" s="38">
        <f>O117-'(A) Current Law'!P115</f>
        <v>3.3719043865827469E-2</v>
      </c>
      <c r="AA117" s="44">
        <f>N117-'(A) Current Law'!O115</f>
        <v>7.2999999999999954E-2</v>
      </c>
      <c r="AB117" s="42">
        <f>Q117-'(A) Current Law'!R115</f>
        <v>0</v>
      </c>
      <c r="AC117" s="42">
        <f>M117-'(A) Current Law'!N115</f>
        <v>425617</v>
      </c>
      <c r="AD117" s="38">
        <f>S117-'(A) Current Law'!T115</f>
        <v>0</v>
      </c>
    </row>
    <row r="118" spans="1:30">
      <c r="A118" s="28" t="s">
        <v>236</v>
      </c>
      <c r="B118" s="29" t="s">
        <v>237</v>
      </c>
      <c r="C118" s="30">
        <v>508943051</v>
      </c>
      <c r="D118" s="21">
        <v>961.13</v>
      </c>
      <c r="E118" s="22"/>
      <c r="F118" s="48">
        <v>2500</v>
      </c>
      <c r="G118" s="45">
        <f t="shared" si="15"/>
        <v>0</v>
      </c>
      <c r="H118" s="22"/>
      <c r="I118" s="23">
        <v>2419551.6288000001</v>
      </c>
      <c r="J118" s="24">
        <f t="shared" si="8"/>
        <v>2517.4030867832657</v>
      </c>
      <c r="K118" s="26">
        <f t="shared" si="9"/>
        <v>4.7540714507171842</v>
      </c>
      <c r="L118" s="22"/>
      <c r="M118" s="24">
        <v>537961</v>
      </c>
      <c r="N118" s="26">
        <v>2.3769999999999998</v>
      </c>
      <c r="O118" s="25">
        <f t="shared" si="10"/>
        <v>3.6970553485364319</v>
      </c>
      <c r="P118" s="22"/>
      <c r="Q118" s="24">
        <v>892000</v>
      </c>
      <c r="R118" s="24">
        <f t="shared" si="11"/>
        <v>1487.7914538095783</v>
      </c>
      <c r="S118" s="26">
        <f t="shared" si="12"/>
        <v>1.7526518895333145</v>
      </c>
      <c r="T118" s="27">
        <f t="shared" si="13"/>
        <v>0.59100247458212041</v>
      </c>
      <c r="U118" s="22"/>
      <c r="V118" s="38">
        <f t="shared" si="14"/>
        <v>2.809667991714067</v>
      </c>
      <c r="W118" s="22"/>
      <c r="X118" s="42">
        <f>I118-'(A) Current Law'!J116</f>
        <v>-31188.371199999936</v>
      </c>
      <c r="Y118" s="42">
        <f>J118-'(A) Current Law'!K116</f>
        <v>-32.449690676599403</v>
      </c>
      <c r="Z118" s="38">
        <f>O118-'(A) Current Law'!P116</f>
        <v>2.2549927300215433E-2</v>
      </c>
      <c r="AA118" s="44">
        <f>N118-'(A) Current Law'!O116</f>
        <v>-3.1000000000000139E-2</v>
      </c>
      <c r="AB118" s="42">
        <f>Q118-'(A) Current Law'!R116</f>
        <v>0</v>
      </c>
      <c r="AC118" s="42">
        <f>M118-'(A) Current Law'!N116</f>
        <v>-42665</v>
      </c>
      <c r="AD118" s="38">
        <f>S118-'(A) Current Law'!T116</f>
        <v>0</v>
      </c>
    </row>
    <row r="119" spans="1:30">
      <c r="A119" s="28" t="s">
        <v>238</v>
      </c>
      <c r="B119" s="29" t="s">
        <v>239</v>
      </c>
      <c r="C119" s="30">
        <v>477759604</v>
      </c>
      <c r="D119" s="21">
        <v>1483.66</v>
      </c>
      <c r="E119" s="22"/>
      <c r="F119" s="48">
        <v>2500</v>
      </c>
      <c r="G119" s="45">
        <f t="shared" si="15"/>
        <v>0</v>
      </c>
      <c r="H119" s="22"/>
      <c r="I119" s="23">
        <v>3709150</v>
      </c>
      <c r="J119" s="24">
        <f t="shared" si="8"/>
        <v>2500</v>
      </c>
      <c r="K119" s="26">
        <f t="shared" si="9"/>
        <v>7.7636325234395498</v>
      </c>
      <c r="L119" s="22"/>
      <c r="M119" s="24">
        <v>1223962</v>
      </c>
      <c r="N119" s="26">
        <v>3.8820000000000001</v>
      </c>
      <c r="O119" s="25">
        <f t="shared" si="10"/>
        <v>5.2017541441197279</v>
      </c>
      <c r="P119" s="22"/>
      <c r="Q119" s="24">
        <v>2146205</v>
      </c>
      <c r="R119" s="24">
        <f t="shared" si="11"/>
        <v>2271.522451235458</v>
      </c>
      <c r="S119" s="26">
        <f t="shared" si="12"/>
        <v>4.4922278527340707</v>
      </c>
      <c r="T119" s="27">
        <f t="shared" si="13"/>
        <v>0.90860898049418326</v>
      </c>
      <c r="U119" s="22"/>
      <c r="V119" s="38">
        <f t="shared" si="14"/>
        <v>7.0541062320538925</v>
      </c>
      <c r="W119" s="22"/>
      <c r="X119" s="42">
        <f>I119-'(A) Current Law'!J117</f>
        <v>-115128</v>
      </c>
      <c r="Y119" s="42">
        <f>J119-'(A) Current Law'!K117</f>
        <v>-77.597293180378074</v>
      </c>
      <c r="Z119" s="38">
        <f>O119-'(A) Current Law'!P117</f>
        <v>-6.764489866748935E-2</v>
      </c>
      <c r="AA119" s="44">
        <f>N119-'(A) Current Law'!O117</f>
        <v>-0.11999999999999966</v>
      </c>
      <c r="AB119" s="42">
        <f>Q119-'(A) Current Law'!R117</f>
        <v>0</v>
      </c>
      <c r="AC119" s="42">
        <f>M119-'(A) Current Law'!N117</f>
        <v>-82810</v>
      </c>
      <c r="AD119" s="38">
        <f>S119-'(A) Current Law'!T117</f>
        <v>0</v>
      </c>
    </row>
    <row r="120" spans="1:30">
      <c r="A120" s="28" t="s">
        <v>240</v>
      </c>
      <c r="B120" s="29" t="s">
        <v>241</v>
      </c>
      <c r="C120" s="30">
        <v>484346650.5</v>
      </c>
      <c r="D120" s="21">
        <v>705.76</v>
      </c>
      <c r="E120" s="22"/>
      <c r="F120" s="48">
        <v>2500</v>
      </c>
      <c r="G120" s="45">
        <f t="shared" si="15"/>
        <v>0</v>
      </c>
      <c r="H120" s="22"/>
      <c r="I120" s="23">
        <v>1854487.9251999999</v>
      </c>
      <c r="J120" s="24">
        <f t="shared" si="8"/>
        <v>2627.6466861255949</v>
      </c>
      <c r="K120" s="26">
        <f t="shared" si="9"/>
        <v>3.8288443272717538</v>
      </c>
      <c r="L120" s="22"/>
      <c r="M120" s="24">
        <v>287765</v>
      </c>
      <c r="N120" s="26">
        <v>1.9139999999999999</v>
      </c>
      <c r="O120" s="25">
        <f t="shared" si="10"/>
        <v>3.2347140701450972</v>
      </c>
      <c r="P120" s="22"/>
      <c r="Q120" s="24">
        <v>1308000</v>
      </c>
      <c r="R120" s="24">
        <f t="shared" si="11"/>
        <v>2261.0590002267058</v>
      </c>
      <c r="S120" s="26">
        <f t="shared" si="12"/>
        <v>2.7005451542809835</v>
      </c>
      <c r="T120" s="27">
        <f t="shared" si="13"/>
        <v>0.86048821257647301</v>
      </c>
      <c r="U120" s="22"/>
      <c r="V120" s="38">
        <f t="shared" si="14"/>
        <v>3.2946754114076402</v>
      </c>
      <c r="W120" s="22"/>
      <c r="X120" s="42">
        <f>I120-'(A) Current Law'!J118</f>
        <v>-15010.07480000006</v>
      </c>
      <c r="Y120" s="42">
        <f>J120-'(A) Current Law'!K118</f>
        <v>-21.267959079574212</v>
      </c>
      <c r="Z120" s="38">
        <f>O120-'(A) Current Law'!P118</f>
        <v>3.7850835101418401E-2</v>
      </c>
      <c r="AA120" s="44">
        <f>N120-'(A) Current Law'!O118</f>
        <v>-1.6000000000000014E-2</v>
      </c>
      <c r="AB120" s="42">
        <f>Q120-'(A) Current Law'!R118</f>
        <v>0</v>
      </c>
      <c r="AC120" s="42">
        <f>M120-'(A) Current Law'!N118</f>
        <v>-33343</v>
      </c>
      <c r="AD120" s="38">
        <f>S120-'(A) Current Law'!T118</f>
        <v>0</v>
      </c>
    </row>
    <row r="121" spans="1:30">
      <c r="A121" s="28" t="s">
        <v>242</v>
      </c>
      <c r="B121" s="29" t="s">
        <v>243</v>
      </c>
      <c r="C121" s="30">
        <v>48340321</v>
      </c>
      <c r="D121" s="21">
        <v>119.5</v>
      </c>
      <c r="E121" s="22"/>
      <c r="F121" s="48">
        <v>2500</v>
      </c>
      <c r="G121" s="45">
        <f t="shared" si="15"/>
        <v>0</v>
      </c>
      <c r="H121" s="22"/>
      <c r="I121" s="23">
        <v>511248.65560000006</v>
      </c>
      <c r="J121" s="24">
        <f t="shared" si="8"/>
        <v>4278.2314276150628</v>
      </c>
      <c r="K121" s="26">
        <f t="shared" si="9"/>
        <v>10.576029389626934</v>
      </c>
      <c r="L121" s="22"/>
      <c r="M121" s="24">
        <v>191815</v>
      </c>
      <c r="N121" s="26">
        <v>5.2880000000000003</v>
      </c>
      <c r="O121" s="25">
        <f t="shared" si="10"/>
        <v>6.6080168478815029</v>
      </c>
      <c r="P121" s="22"/>
      <c r="Q121" s="24">
        <v>90000</v>
      </c>
      <c r="R121" s="24">
        <f t="shared" si="11"/>
        <v>2358.2845188284518</v>
      </c>
      <c r="S121" s="26">
        <f t="shared" si="12"/>
        <v>1.8617998006260654</v>
      </c>
      <c r="T121" s="27">
        <f t="shared" si="13"/>
        <v>0.55122883339275031</v>
      </c>
      <c r="U121" s="22"/>
      <c r="V121" s="38">
        <f t="shared" si="14"/>
        <v>5.829812342371496</v>
      </c>
      <c r="W121" s="22"/>
      <c r="X121" s="42">
        <f>I121-'(A) Current Law'!J119</f>
        <v>-91796.344399999944</v>
      </c>
      <c r="Y121" s="42">
        <f>J121-'(A) Current Law'!K119</f>
        <v>-768.17024602510446</v>
      </c>
      <c r="Z121" s="38">
        <f>O121-'(A) Current Law'!P119</f>
        <v>-0.89636029516643045</v>
      </c>
      <c r="AA121" s="44">
        <f>N121-'(A) Current Law'!O119</f>
        <v>-0.95000000000000018</v>
      </c>
      <c r="AB121" s="42">
        <f>Q121-'(A) Current Law'!R119</f>
        <v>0</v>
      </c>
      <c r="AC121" s="42">
        <f>M121-'(A) Current Law'!N119</f>
        <v>-48466</v>
      </c>
      <c r="AD121" s="38">
        <f>S121-'(A) Current Law'!T119</f>
        <v>0</v>
      </c>
    </row>
    <row r="122" spans="1:30">
      <c r="A122" s="28" t="s">
        <v>244</v>
      </c>
      <c r="B122" s="29" t="s">
        <v>245</v>
      </c>
      <c r="C122" s="30">
        <v>738073155</v>
      </c>
      <c r="D122" s="21">
        <v>594.04999999999995</v>
      </c>
      <c r="E122" s="22"/>
      <c r="F122" s="48">
        <v>2500</v>
      </c>
      <c r="G122" s="45">
        <f t="shared" si="15"/>
        <v>0</v>
      </c>
      <c r="H122" s="22"/>
      <c r="I122" s="23">
        <v>1551436.3360000001</v>
      </c>
      <c r="J122" s="24">
        <f t="shared" si="8"/>
        <v>2611.6258496759538</v>
      </c>
      <c r="K122" s="26">
        <f t="shared" si="9"/>
        <v>2.1020088936848005</v>
      </c>
      <c r="L122" s="22"/>
      <c r="M122" s="24">
        <v>0</v>
      </c>
      <c r="N122" s="26">
        <v>1.0509999999999999</v>
      </c>
      <c r="O122" s="25">
        <f t="shared" si="10"/>
        <v>2.1020088936848005</v>
      </c>
      <c r="P122" s="22"/>
      <c r="Q122" s="24">
        <v>1530000</v>
      </c>
      <c r="R122" s="24">
        <f t="shared" si="11"/>
        <v>2575.5407793956738</v>
      </c>
      <c r="S122" s="26">
        <f t="shared" si="12"/>
        <v>2.072965246920544</v>
      </c>
      <c r="T122" s="27">
        <f t="shared" si="13"/>
        <v>0.98618290966726452</v>
      </c>
      <c r="U122" s="22"/>
      <c r="V122" s="38">
        <f t="shared" si="14"/>
        <v>2.072965246920544</v>
      </c>
      <c r="W122" s="22"/>
      <c r="X122" s="42">
        <f>I122-'(A) Current Law'!J120</f>
        <v>-123245.66399999987</v>
      </c>
      <c r="Y122" s="42">
        <f>J122-'(A) Current Law'!K120</f>
        <v>-207.466819291305</v>
      </c>
      <c r="Z122" s="38">
        <f>O122-'(A) Current Law'!P120</f>
        <v>-0.1669829923566315</v>
      </c>
      <c r="AA122" s="44">
        <f>N122-'(A) Current Law'!O120</f>
        <v>-8.2999999999999963E-2</v>
      </c>
      <c r="AB122" s="42">
        <f>Q122-'(A) Current Law'!R120</f>
        <v>0</v>
      </c>
      <c r="AC122" s="42">
        <f>M122-'(A) Current Law'!N120</f>
        <v>0</v>
      </c>
      <c r="AD122" s="38">
        <f>S122-'(A) Current Law'!T120</f>
        <v>0</v>
      </c>
    </row>
    <row r="123" spans="1:30">
      <c r="A123" s="28" t="s">
        <v>246</v>
      </c>
      <c r="B123" s="29" t="s">
        <v>247</v>
      </c>
      <c r="C123" s="30">
        <v>878785186</v>
      </c>
      <c r="D123" s="21">
        <v>1489.6100000000001</v>
      </c>
      <c r="E123" s="22"/>
      <c r="F123" s="48">
        <v>2500</v>
      </c>
      <c r="G123" s="45">
        <f t="shared" si="15"/>
        <v>0</v>
      </c>
      <c r="H123" s="22"/>
      <c r="I123" s="23">
        <v>3724025.0000000005</v>
      </c>
      <c r="J123" s="24">
        <f t="shared" si="8"/>
        <v>2500</v>
      </c>
      <c r="K123" s="26">
        <f t="shared" si="9"/>
        <v>4.2376966058688215</v>
      </c>
      <c r="L123" s="22"/>
      <c r="M123" s="24">
        <v>702099</v>
      </c>
      <c r="N123" s="26">
        <v>2.1190000000000002</v>
      </c>
      <c r="O123" s="25">
        <f t="shared" si="10"/>
        <v>3.4387539163638112</v>
      </c>
      <c r="P123" s="22"/>
      <c r="Q123" s="24">
        <v>2315250</v>
      </c>
      <c r="R123" s="24">
        <f t="shared" si="11"/>
        <v>2025.5966326756666</v>
      </c>
      <c r="S123" s="26">
        <f t="shared" si="12"/>
        <v>2.6346029005545843</v>
      </c>
      <c r="T123" s="27">
        <f t="shared" si="13"/>
        <v>0.81023865307026666</v>
      </c>
      <c r="U123" s="22"/>
      <c r="V123" s="38">
        <f t="shared" si="14"/>
        <v>3.4335455900595937</v>
      </c>
      <c r="W123" s="22"/>
      <c r="X123" s="42">
        <f>I123-'(A) Current Law'!J121</f>
        <v>250494.00000000047</v>
      </c>
      <c r="Y123" s="42">
        <f>J123-'(A) Current Law'!K121</f>
        <v>168.16079376481093</v>
      </c>
      <c r="Z123" s="38">
        <f>O123-'(A) Current Law'!P121</f>
        <v>0.19522063267916812</v>
      </c>
      <c r="AA123" s="44">
        <f>N123-'(A) Current Law'!O121</f>
        <v>0.14300000000000024</v>
      </c>
      <c r="AB123" s="42">
        <f>Q123-'(A) Current Law'!R121</f>
        <v>0</v>
      </c>
      <c r="AC123" s="42">
        <f>M123-'(A) Current Law'!N121</f>
        <v>78937</v>
      </c>
      <c r="AD123" s="38">
        <f>S123-'(A) Current Law'!T121</f>
        <v>0</v>
      </c>
    </row>
    <row r="124" spans="1:30">
      <c r="A124" s="28" t="s">
        <v>248</v>
      </c>
      <c r="B124" s="29" t="s">
        <v>249</v>
      </c>
      <c r="C124" s="30">
        <v>144962315</v>
      </c>
      <c r="D124" s="21">
        <v>106.96</v>
      </c>
      <c r="E124" s="22"/>
      <c r="F124" s="48">
        <v>2500</v>
      </c>
      <c r="G124" s="45">
        <f t="shared" si="15"/>
        <v>0</v>
      </c>
      <c r="H124" s="22"/>
      <c r="I124" s="23">
        <v>492318.44480000006</v>
      </c>
      <c r="J124" s="24">
        <f t="shared" si="8"/>
        <v>4602.8276439790579</v>
      </c>
      <c r="K124" s="26">
        <f t="shared" si="9"/>
        <v>3.3961822753727411</v>
      </c>
      <c r="L124" s="22"/>
      <c r="M124" s="24">
        <v>54799</v>
      </c>
      <c r="N124" s="26">
        <v>1.698</v>
      </c>
      <c r="O124" s="25">
        <f t="shared" si="10"/>
        <v>3.0181598907274632</v>
      </c>
      <c r="P124" s="22"/>
      <c r="Q124" s="24">
        <v>437519.44480000006</v>
      </c>
      <c r="R124" s="24">
        <f t="shared" si="11"/>
        <v>4602.8276439790579</v>
      </c>
      <c r="S124" s="26">
        <f t="shared" si="12"/>
        <v>3.0181598907274632</v>
      </c>
      <c r="T124" s="27">
        <f t="shared" si="13"/>
        <v>1</v>
      </c>
      <c r="U124" s="22"/>
      <c r="V124" s="38">
        <f t="shared" si="14"/>
        <v>3.3961822753727411</v>
      </c>
      <c r="W124" s="22"/>
      <c r="X124" s="42">
        <f>I124-'(A) Current Law'!J122</f>
        <v>-216826.55519999994</v>
      </c>
      <c r="Y124" s="42">
        <f>J124-'(A) Current Law'!K122</f>
        <v>-2027.1742258788336</v>
      </c>
      <c r="Z124" s="38">
        <f>O124-'(A) Current Law'!P122</f>
        <v>-1.0496835346482971</v>
      </c>
      <c r="AA124" s="44">
        <f>N124-'(A) Current Law'!O122</f>
        <v>-0.39300000000000024</v>
      </c>
      <c r="AB124" s="42">
        <f>Q124-'(A) Current Law'!R122</f>
        <v>-60480.555199999944</v>
      </c>
      <c r="AC124" s="42">
        <f>M124-'(A) Current Law'!N122</f>
        <v>-64662</v>
      </c>
      <c r="AD124" s="38">
        <f>S124-'(A) Current Law'!T122</f>
        <v>-0.41721571016577563</v>
      </c>
    </row>
    <row r="125" spans="1:30">
      <c r="A125" s="28" t="s">
        <v>250</v>
      </c>
      <c r="B125" s="29" t="s">
        <v>251</v>
      </c>
      <c r="C125" s="30">
        <v>3091103621</v>
      </c>
      <c r="D125" s="21">
        <v>1297.6399999999999</v>
      </c>
      <c r="E125" s="22"/>
      <c r="F125" s="48">
        <v>2500</v>
      </c>
      <c r="G125" s="45">
        <f t="shared" si="15"/>
        <v>0</v>
      </c>
      <c r="H125" s="22"/>
      <c r="I125" s="23">
        <v>3382197.1591999996</v>
      </c>
      <c r="J125" s="24">
        <f t="shared" si="8"/>
        <v>2606.4217804629943</v>
      </c>
      <c r="K125" s="26">
        <f t="shared" si="9"/>
        <v>1.094171394392087</v>
      </c>
      <c r="L125" s="22"/>
      <c r="M125" s="24">
        <v>0</v>
      </c>
      <c r="N125" s="26">
        <v>0.54700000000000004</v>
      </c>
      <c r="O125" s="25">
        <f t="shared" si="10"/>
        <v>1.094171394392087</v>
      </c>
      <c r="P125" s="22"/>
      <c r="Q125" s="24">
        <v>2687000</v>
      </c>
      <c r="R125" s="24">
        <f t="shared" si="11"/>
        <v>2070.6821614623473</v>
      </c>
      <c r="S125" s="26">
        <f t="shared" si="12"/>
        <v>0.86926882093028357</v>
      </c>
      <c r="T125" s="27">
        <f t="shared" si="13"/>
        <v>0.79445398169382986</v>
      </c>
      <c r="U125" s="22"/>
      <c r="V125" s="38">
        <f t="shared" si="14"/>
        <v>0.86926882093028357</v>
      </c>
      <c r="W125" s="22"/>
      <c r="X125" s="42">
        <f>I125-'(A) Current Law'!J123</f>
        <v>-328607.84080000035</v>
      </c>
      <c r="Y125" s="42">
        <f>J125-'(A) Current Law'!K123</f>
        <v>-253.23498104250848</v>
      </c>
      <c r="Z125" s="38">
        <f>O125-'(A) Current Law'!P123</f>
        <v>-0.10630761083761175</v>
      </c>
      <c r="AA125" s="44">
        <f>N125-'(A) Current Law'!O123</f>
        <v>-5.2999999999999936E-2</v>
      </c>
      <c r="AB125" s="42">
        <f>Q125-'(A) Current Law'!R123</f>
        <v>0</v>
      </c>
      <c r="AC125" s="42">
        <f>M125-'(A) Current Law'!N123</f>
        <v>0</v>
      </c>
      <c r="AD125" s="38">
        <f>S125-'(A) Current Law'!T123</f>
        <v>0</v>
      </c>
    </row>
    <row r="126" spans="1:30">
      <c r="A126" s="28" t="s">
        <v>252</v>
      </c>
      <c r="B126" s="29" t="s">
        <v>253</v>
      </c>
      <c r="C126" s="30">
        <v>4537307905</v>
      </c>
      <c r="D126" s="21">
        <v>7560.9800000000005</v>
      </c>
      <c r="E126" s="22"/>
      <c r="F126" s="48">
        <v>2500</v>
      </c>
      <c r="G126" s="45">
        <f t="shared" si="15"/>
        <v>0</v>
      </c>
      <c r="H126" s="22"/>
      <c r="I126" s="23">
        <v>18902450</v>
      </c>
      <c r="J126" s="24">
        <f t="shared" si="8"/>
        <v>2500</v>
      </c>
      <c r="K126" s="26">
        <f t="shared" si="9"/>
        <v>4.1660055688903039</v>
      </c>
      <c r="L126" s="22"/>
      <c r="M126" s="24">
        <v>3461970</v>
      </c>
      <c r="N126" s="26">
        <v>2.0830000000000002</v>
      </c>
      <c r="O126" s="25">
        <f t="shared" si="10"/>
        <v>3.403004672216531</v>
      </c>
      <c r="P126" s="22"/>
      <c r="Q126" s="24">
        <v>12500000</v>
      </c>
      <c r="R126" s="24">
        <f t="shared" si="11"/>
        <v>2111.0980322656587</v>
      </c>
      <c r="S126" s="26">
        <f t="shared" si="12"/>
        <v>2.7549375668830653</v>
      </c>
      <c r="T126" s="27">
        <f t="shared" si="13"/>
        <v>0.84443921290626345</v>
      </c>
      <c r="U126" s="22"/>
      <c r="V126" s="38">
        <f t="shared" si="14"/>
        <v>3.5179384635568391</v>
      </c>
      <c r="W126" s="22"/>
      <c r="X126" s="42">
        <f>I126-'(A) Current Law'!J124</f>
        <v>1855972</v>
      </c>
      <c r="Y126" s="42">
        <f>J126-'(A) Current Law'!K124</f>
        <v>245.46712198683235</v>
      </c>
      <c r="Z126" s="38">
        <f>O126-'(A) Current Law'!P124</f>
        <v>0.25720207321923017</v>
      </c>
      <c r="AA126" s="44">
        <f>N126-'(A) Current Law'!O124</f>
        <v>0.20500000000000029</v>
      </c>
      <c r="AB126" s="42">
        <f>Q126-'(A) Current Law'!R124</f>
        <v>0</v>
      </c>
      <c r="AC126" s="42">
        <f>M126-'(A) Current Law'!N124</f>
        <v>688967</v>
      </c>
      <c r="AD126" s="38">
        <f>S126-'(A) Current Law'!T124</f>
        <v>0</v>
      </c>
    </row>
    <row r="127" spans="1:30" ht="31.2">
      <c r="A127" s="28" t="s">
        <v>254</v>
      </c>
      <c r="B127" s="29" t="s">
        <v>255</v>
      </c>
      <c r="C127" s="30">
        <v>42349360881</v>
      </c>
      <c r="D127" s="21">
        <v>23237.829999999998</v>
      </c>
      <c r="E127" s="22"/>
      <c r="F127" s="48">
        <v>2500</v>
      </c>
      <c r="G127" s="45">
        <f t="shared" si="15"/>
        <v>0</v>
      </c>
      <c r="H127" s="22"/>
      <c r="I127" s="23">
        <v>58094574.999999993</v>
      </c>
      <c r="J127" s="24">
        <f t="shared" si="8"/>
        <v>2500</v>
      </c>
      <c r="K127" s="26">
        <f t="shared" si="9"/>
        <v>1.3717934294981078</v>
      </c>
      <c r="L127" s="22"/>
      <c r="M127" s="24">
        <v>0</v>
      </c>
      <c r="N127" s="26">
        <v>0.68600000000000005</v>
      </c>
      <c r="O127" s="25">
        <f t="shared" si="10"/>
        <v>1.3717934294981078</v>
      </c>
      <c r="P127" s="22"/>
      <c r="Q127" s="24">
        <v>49100000</v>
      </c>
      <c r="R127" s="24">
        <f t="shared" si="11"/>
        <v>2112.9339529551598</v>
      </c>
      <c r="S127" s="26">
        <f t="shared" si="12"/>
        <v>1.1594035654509409</v>
      </c>
      <c r="T127" s="27">
        <f t="shared" si="13"/>
        <v>0.84517358118206398</v>
      </c>
      <c r="U127" s="22"/>
      <c r="V127" s="38">
        <f t="shared" si="14"/>
        <v>1.1594035654509409</v>
      </c>
      <c r="W127" s="22"/>
      <c r="X127" s="42">
        <f>I127-'(A) Current Law'!J125</f>
        <v>5283045.9999999925</v>
      </c>
      <c r="Y127" s="42">
        <f>J127-'(A) Current Law'!K125</f>
        <v>227.34678754427568</v>
      </c>
      <c r="Z127" s="38">
        <f>O127-'(A) Current Law'!P125</f>
        <v>0.12474913174829583</v>
      </c>
      <c r="AA127" s="44">
        <f>N127-'(A) Current Law'!O125</f>
        <v>8.2000000000000073E-2</v>
      </c>
      <c r="AB127" s="42">
        <f>Q127-'(A) Current Law'!R125</f>
        <v>0</v>
      </c>
      <c r="AC127" s="42">
        <f>M127-'(A) Current Law'!N125</f>
        <v>0</v>
      </c>
      <c r="AD127" s="38">
        <f>S127-'(A) Current Law'!T125</f>
        <v>0</v>
      </c>
    </row>
    <row r="128" spans="1:30">
      <c r="A128" s="28" t="s">
        <v>256</v>
      </c>
      <c r="B128" s="29" t="s">
        <v>257</v>
      </c>
      <c r="C128" s="30">
        <v>2159007066</v>
      </c>
      <c r="D128" s="21">
        <v>2415.3500000000004</v>
      </c>
      <c r="E128" s="22"/>
      <c r="F128" s="48">
        <v>2500</v>
      </c>
      <c r="G128" s="45">
        <f t="shared" si="15"/>
        <v>0</v>
      </c>
      <c r="H128" s="22"/>
      <c r="I128" s="23">
        <v>6038375.0000000009</v>
      </c>
      <c r="J128" s="24">
        <f t="shared" si="8"/>
        <v>2500</v>
      </c>
      <c r="K128" s="26">
        <f t="shared" si="9"/>
        <v>2.7968296607696237</v>
      </c>
      <c r="L128" s="22"/>
      <c r="M128" s="24">
        <v>168453</v>
      </c>
      <c r="N128" s="26">
        <v>1.3979999999999999</v>
      </c>
      <c r="O128" s="25">
        <f t="shared" si="10"/>
        <v>2.7188062940781506</v>
      </c>
      <c r="P128" s="22"/>
      <c r="Q128" s="24">
        <v>5197753</v>
      </c>
      <c r="R128" s="24">
        <f t="shared" si="11"/>
        <v>2221.7094830976876</v>
      </c>
      <c r="S128" s="26">
        <f t="shared" si="12"/>
        <v>2.4074738252848311</v>
      </c>
      <c r="T128" s="27">
        <f t="shared" si="13"/>
        <v>0.88868379323907498</v>
      </c>
      <c r="U128" s="22"/>
      <c r="V128" s="38">
        <f t="shared" si="14"/>
        <v>2.4854971919763043</v>
      </c>
      <c r="W128" s="22"/>
      <c r="X128" s="42">
        <f>I128-'(A) Current Law'!J126</f>
        <v>473483.00000000093</v>
      </c>
      <c r="Y128" s="42">
        <f>J128-'(A) Current Law'!K126</f>
        <v>196.03080298921532</v>
      </c>
      <c r="Z128" s="38">
        <f>O128-'(A) Current Law'!P126</f>
        <v>0.16327829841386965</v>
      </c>
      <c r="AA128" s="44">
        <f>N128-'(A) Current Law'!O126</f>
        <v>0.10899999999999999</v>
      </c>
      <c r="AB128" s="42">
        <f>Q128-'(A) Current Law'!R126</f>
        <v>0</v>
      </c>
      <c r="AC128" s="42">
        <f>M128-'(A) Current Law'!N126</f>
        <v>120964</v>
      </c>
      <c r="AD128" s="38">
        <f>S128-'(A) Current Law'!T126</f>
        <v>0</v>
      </c>
    </row>
    <row r="129" spans="1:30">
      <c r="A129" s="28" t="s">
        <v>258</v>
      </c>
      <c r="B129" s="29" t="s">
        <v>259</v>
      </c>
      <c r="C129" s="30">
        <v>35149153</v>
      </c>
      <c r="D129" s="21">
        <v>36.11</v>
      </c>
      <c r="E129" s="22"/>
      <c r="F129" s="48">
        <v>2500</v>
      </c>
      <c r="G129" s="45">
        <f t="shared" si="15"/>
        <v>0</v>
      </c>
      <c r="H129" s="22"/>
      <c r="I129" s="23">
        <v>154686.14120000001</v>
      </c>
      <c r="J129" s="24">
        <f t="shared" si="8"/>
        <v>4283.7480254777074</v>
      </c>
      <c r="K129" s="26">
        <f t="shared" si="9"/>
        <v>4.4008497502059294</v>
      </c>
      <c r="L129" s="22"/>
      <c r="M129" s="24">
        <v>30937</v>
      </c>
      <c r="N129" s="26">
        <v>2.2000000000000002</v>
      </c>
      <c r="O129" s="25">
        <f t="shared" si="10"/>
        <v>3.5206862936355825</v>
      </c>
      <c r="P129" s="22"/>
      <c r="Q129" s="24">
        <v>123749.14120000001</v>
      </c>
      <c r="R129" s="24">
        <f t="shared" si="11"/>
        <v>4283.7480254777074</v>
      </c>
      <c r="S129" s="26">
        <f t="shared" si="12"/>
        <v>3.5206862936355825</v>
      </c>
      <c r="T129" s="27">
        <f t="shared" si="13"/>
        <v>1</v>
      </c>
      <c r="U129" s="22"/>
      <c r="V129" s="38">
        <f t="shared" si="14"/>
        <v>4.4008497502059294</v>
      </c>
      <c r="W129" s="22"/>
      <c r="X129" s="42">
        <f>I129-'(A) Current Law'!J127</f>
        <v>-81194.858799999987</v>
      </c>
      <c r="Y129" s="42">
        <f>J129-'(A) Current Law'!K127</f>
        <v>-2248.5421988368871</v>
      </c>
      <c r="Z129" s="38">
        <f>O129-'(A) Current Law'!P127</f>
        <v>-1.2040648262562681</v>
      </c>
      <c r="AA129" s="44">
        <f>N129-'(A) Current Law'!O127</f>
        <v>-1.0529999999999999</v>
      </c>
      <c r="AB129" s="42">
        <f>Q129-'(A) Current Law'!R127</f>
        <v>-11250.858799999987</v>
      </c>
      <c r="AC129" s="42">
        <f>M129-'(A) Current Law'!N127</f>
        <v>-38873</v>
      </c>
      <c r="AD129" s="38">
        <f>S129-'(A) Current Law'!T127</f>
        <v>-0.32008904453543963</v>
      </c>
    </row>
    <row r="130" spans="1:30">
      <c r="A130" s="28" t="s">
        <v>260</v>
      </c>
      <c r="B130" s="29" t="s">
        <v>261</v>
      </c>
      <c r="C130" s="30">
        <v>523609346</v>
      </c>
      <c r="D130" s="21">
        <v>447.18</v>
      </c>
      <c r="E130" s="22"/>
      <c r="F130" s="48">
        <v>2500</v>
      </c>
      <c r="G130" s="45">
        <f t="shared" si="15"/>
        <v>0</v>
      </c>
      <c r="H130" s="22"/>
      <c r="I130" s="23">
        <v>1231293.0704000001</v>
      </c>
      <c r="J130" s="24">
        <f t="shared" si="8"/>
        <v>2753.4618507088871</v>
      </c>
      <c r="K130" s="26">
        <f t="shared" si="9"/>
        <v>2.3515490695614893</v>
      </c>
      <c r="L130" s="22"/>
      <c r="M130" s="24">
        <v>0</v>
      </c>
      <c r="N130" s="26">
        <v>1.1759999999999999</v>
      </c>
      <c r="O130" s="25">
        <f t="shared" si="10"/>
        <v>2.3515490695614893</v>
      </c>
      <c r="P130" s="22"/>
      <c r="Q130" s="24">
        <v>1231293.0704000001</v>
      </c>
      <c r="R130" s="24">
        <f t="shared" si="11"/>
        <v>2753.4618507088871</v>
      </c>
      <c r="S130" s="26">
        <f t="shared" si="12"/>
        <v>2.3515490695614893</v>
      </c>
      <c r="T130" s="27">
        <f t="shared" si="13"/>
        <v>1</v>
      </c>
      <c r="U130" s="22"/>
      <c r="V130" s="38">
        <f t="shared" si="14"/>
        <v>2.3515490695614893</v>
      </c>
      <c r="W130" s="22"/>
      <c r="X130" s="42">
        <f>I130-'(A) Current Law'!J128</f>
        <v>-202902.92959999992</v>
      </c>
      <c r="Y130" s="42">
        <f>J130-'(A) Current Law'!K128</f>
        <v>-453.73882910684688</v>
      </c>
      <c r="Z130" s="38">
        <f>O130-'(A) Current Law'!P128</f>
        <v>-0.28454406083118355</v>
      </c>
      <c r="AA130" s="44">
        <f>N130-'(A) Current Law'!O128</f>
        <v>-0.19400000000000017</v>
      </c>
      <c r="AB130" s="42">
        <f>Q130-'(A) Current Law'!R128</f>
        <v>-23798.929599999916</v>
      </c>
      <c r="AC130" s="42">
        <f>M130-'(A) Current Law'!N128</f>
        <v>-53913</v>
      </c>
      <c r="AD130" s="38">
        <f>S130-'(A) Current Law'!T128</f>
        <v>-4.54516898558186E-2</v>
      </c>
    </row>
    <row r="131" spans="1:30">
      <c r="A131" s="28" t="s">
        <v>262</v>
      </c>
      <c r="B131" s="29" t="s">
        <v>263</v>
      </c>
      <c r="C131" s="30">
        <v>212492372</v>
      </c>
      <c r="D131" s="21">
        <v>202.98</v>
      </c>
      <c r="E131" s="22"/>
      <c r="F131" s="48">
        <v>2500</v>
      </c>
      <c r="G131" s="45">
        <f t="shared" si="15"/>
        <v>0</v>
      </c>
      <c r="H131" s="22"/>
      <c r="I131" s="23">
        <v>677202.45</v>
      </c>
      <c r="J131" s="24">
        <f t="shared" si="8"/>
        <v>3336.3013597398758</v>
      </c>
      <c r="K131" s="26">
        <f t="shared" si="9"/>
        <v>3.1869494590610525</v>
      </c>
      <c r="L131" s="22"/>
      <c r="M131" s="24">
        <v>58028</v>
      </c>
      <c r="N131" s="26">
        <v>1.593</v>
      </c>
      <c r="O131" s="25">
        <f t="shared" si="10"/>
        <v>2.9138667151778979</v>
      </c>
      <c r="P131" s="22"/>
      <c r="Q131" s="24">
        <v>597879</v>
      </c>
      <c r="R131" s="24">
        <f t="shared" si="11"/>
        <v>3231.3873288008672</v>
      </c>
      <c r="S131" s="26">
        <f t="shared" si="12"/>
        <v>2.8136492353711406</v>
      </c>
      <c r="T131" s="27">
        <f t="shared" si="13"/>
        <v>0.9685537906721986</v>
      </c>
      <c r="U131" s="22"/>
      <c r="V131" s="38">
        <f t="shared" si="14"/>
        <v>3.0867319792542953</v>
      </c>
      <c r="W131" s="22"/>
      <c r="X131" s="42">
        <f>I131-'(A) Current Law'!J129</f>
        <v>-207342.55000000005</v>
      </c>
      <c r="Y131" s="42">
        <f>J131-'(A) Current Law'!K129</f>
        <v>-1021.4925115774959</v>
      </c>
      <c r="Z131" s="38">
        <f>O131-'(A) Current Law'!P129</f>
        <v>-0.51991301598346373</v>
      </c>
      <c r="AA131" s="44">
        <f>N131-'(A) Current Law'!O129</f>
        <v>-0.40300000000000002</v>
      </c>
      <c r="AB131" s="42">
        <f>Q131-'(A) Current Law'!R129</f>
        <v>0</v>
      </c>
      <c r="AC131" s="42">
        <f>M131-'(A) Current Law'!N129</f>
        <v>-96865</v>
      </c>
      <c r="AD131" s="38">
        <f>S131-'(A) Current Law'!T129</f>
        <v>0</v>
      </c>
    </row>
    <row r="132" spans="1:30">
      <c r="A132" s="28" t="s">
        <v>264</v>
      </c>
      <c r="B132" s="29" t="s">
        <v>265</v>
      </c>
      <c r="C132" s="30">
        <v>5056913047</v>
      </c>
      <c r="D132" s="21">
        <v>6618.35</v>
      </c>
      <c r="E132" s="22"/>
      <c r="F132" s="48">
        <v>2500</v>
      </c>
      <c r="G132" s="45">
        <f t="shared" si="15"/>
        <v>0</v>
      </c>
      <c r="H132" s="22"/>
      <c r="I132" s="23">
        <v>16545875</v>
      </c>
      <c r="J132" s="24">
        <f t="shared" si="8"/>
        <v>2500</v>
      </c>
      <c r="K132" s="26">
        <f t="shared" si="9"/>
        <v>3.2719318774555148</v>
      </c>
      <c r="L132" s="22"/>
      <c r="M132" s="24">
        <v>1597951</v>
      </c>
      <c r="N132" s="26">
        <v>1.6359999999999999</v>
      </c>
      <c r="O132" s="25">
        <f t="shared" si="10"/>
        <v>2.9559385065693022</v>
      </c>
      <c r="P132" s="22"/>
      <c r="Q132" s="24">
        <v>14154000</v>
      </c>
      <c r="R132" s="24">
        <f t="shared" si="11"/>
        <v>2380.042004427085</v>
      </c>
      <c r="S132" s="26">
        <f t="shared" si="12"/>
        <v>2.7989407507010275</v>
      </c>
      <c r="T132" s="27">
        <f t="shared" si="13"/>
        <v>0.95201680177083414</v>
      </c>
      <c r="U132" s="22"/>
      <c r="V132" s="38">
        <f t="shared" si="14"/>
        <v>3.1149341215872406</v>
      </c>
      <c r="W132" s="22"/>
      <c r="X132" s="42">
        <f>I132-'(A) Current Law'!J130</f>
        <v>-837589</v>
      </c>
      <c r="Y132" s="42">
        <f>J132-'(A) Current Law'!K130</f>
        <v>-126.55556143147442</v>
      </c>
      <c r="Z132" s="38">
        <f>O132-'(A) Current Law'!P130</f>
        <v>-2.968312854203603E-2</v>
      </c>
      <c r="AA132" s="44">
        <f>N132-'(A) Current Law'!O130</f>
        <v>-8.3000000000000185E-2</v>
      </c>
      <c r="AB132" s="42">
        <f>Q132-'(A) Current Law'!R130</f>
        <v>0</v>
      </c>
      <c r="AC132" s="42">
        <f>M132-'(A) Current Law'!N130</f>
        <v>-687484</v>
      </c>
      <c r="AD132" s="38">
        <f>S132-'(A) Current Law'!T130</f>
        <v>0</v>
      </c>
    </row>
    <row r="133" spans="1:30">
      <c r="A133" s="28" t="s">
        <v>266</v>
      </c>
      <c r="B133" s="29" t="s">
        <v>267</v>
      </c>
      <c r="C133" s="30">
        <v>399498058</v>
      </c>
      <c r="D133" s="21">
        <v>393.14</v>
      </c>
      <c r="E133" s="22"/>
      <c r="F133" s="48">
        <v>2500</v>
      </c>
      <c r="G133" s="45">
        <f t="shared" si="15"/>
        <v>0</v>
      </c>
      <c r="H133" s="22"/>
      <c r="I133" s="23">
        <v>982850</v>
      </c>
      <c r="J133" s="24">
        <f t="shared" si="8"/>
        <v>2500</v>
      </c>
      <c r="K133" s="26">
        <f t="shared" si="9"/>
        <v>2.4602122095922678</v>
      </c>
      <c r="L133" s="22"/>
      <c r="M133" s="24">
        <v>0</v>
      </c>
      <c r="N133" s="26">
        <v>1.23</v>
      </c>
      <c r="O133" s="25">
        <f t="shared" si="10"/>
        <v>2.4602122095922678</v>
      </c>
      <c r="P133" s="22"/>
      <c r="Q133" s="24">
        <v>226000</v>
      </c>
      <c r="R133" s="24">
        <f t="shared" si="11"/>
        <v>574.85882891590779</v>
      </c>
      <c r="S133" s="26">
        <f t="shared" si="12"/>
        <v>0.5657098838763317</v>
      </c>
      <c r="T133" s="27">
        <f t="shared" si="13"/>
        <v>0.22994353156636313</v>
      </c>
      <c r="U133" s="22"/>
      <c r="V133" s="38">
        <f t="shared" si="14"/>
        <v>0.5657098838763317</v>
      </c>
      <c r="W133" s="22"/>
      <c r="X133" s="42">
        <f>I133-'(A) Current Law'!J131</f>
        <v>-166056</v>
      </c>
      <c r="Y133" s="42">
        <f>J133-'(A) Current Law'!K131</f>
        <v>-422.38388360380532</v>
      </c>
      <c r="Z133" s="38">
        <f>O133-'(A) Current Law'!P131</f>
        <v>-0.38465268334295644</v>
      </c>
      <c r="AA133" s="44">
        <f>N133-'(A) Current Law'!O131</f>
        <v>-6.800000000000006E-2</v>
      </c>
      <c r="AB133" s="42">
        <f>Q133-'(A) Current Law'!R131</f>
        <v>0</v>
      </c>
      <c r="AC133" s="42">
        <f>M133-'(A) Current Law'!N131</f>
        <v>-12388</v>
      </c>
      <c r="AD133" s="38">
        <f>S133-'(A) Current Law'!T131</f>
        <v>0</v>
      </c>
    </row>
    <row r="134" spans="1:30">
      <c r="A134" s="28" t="s">
        <v>268</v>
      </c>
      <c r="B134" s="29" t="s">
        <v>269</v>
      </c>
      <c r="C134" s="30">
        <v>1470513190</v>
      </c>
      <c r="D134" s="21">
        <v>213</v>
      </c>
      <c r="E134" s="22"/>
      <c r="F134" s="48">
        <v>2500</v>
      </c>
      <c r="G134" s="45">
        <f t="shared" si="15"/>
        <v>0</v>
      </c>
      <c r="H134" s="22"/>
      <c r="I134" s="23">
        <v>749640.826</v>
      </c>
      <c r="J134" s="24">
        <f t="shared" si="8"/>
        <v>3519.4404976525821</v>
      </c>
      <c r="K134" s="26">
        <f t="shared" si="9"/>
        <v>0.50978177625186749</v>
      </c>
      <c r="L134" s="22"/>
      <c r="M134" s="24">
        <v>0</v>
      </c>
      <c r="N134" s="26">
        <v>0.255</v>
      </c>
      <c r="O134" s="25">
        <f t="shared" si="10"/>
        <v>0.50978177625186749</v>
      </c>
      <c r="P134" s="22"/>
      <c r="Q134" s="24">
        <v>749640.826</v>
      </c>
      <c r="R134" s="24">
        <f t="shared" si="11"/>
        <v>3519.4404976525821</v>
      </c>
      <c r="S134" s="26">
        <f t="shared" si="12"/>
        <v>0.50978177625186749</v>
      </c>
      <c r="T134" s="27">
        <f t="shared" si="13"/>
        <v>1</v>
      </c>
      <c r="U134" s="22"/>
      <c r="V134" s="38">
        <f t="shared" si="14"/>
        <v>0.50978177625186749</v>
      </c>
      <c r="W134" s="22"/>
      <c r="X134" s="42">
        <f>I134-'(A) Current Law'!J132</f>
        <v>-64906.173999999999</v>
      </c>
      <c r="Y134" s="42">
        <f>J134-'(A) Current Law'!K132</f>
        <v>-304.72382159624431</v>
      </c>
      <c r="Z134" s="38">
        <f>O134-'(A) Current Law'!P132</f>
        <v>-4.4138450740452195E-2</v>
      </c>
      <c r="AA134" s="44">
        <f>N134-'(A) Current Law'!O132</f>
        <v>-2.200000000000002E-2</v>
      </c>
      <c r="AB134" s="42">
        <f>Q134-'(A) Current Law'!R132</f>
        <v>-64906.173999999999</v>
      </c>
      <c r="AC134" s="42">
        <f>M134-'(A) Current Law'!N132</f>
        <v>0</v>
      </c>
      <c r="AD134" s="38">
        <f>S134-'(A) Current Law'!T132</f>
        <v>-4.4138450740452195E-2</v>
      </c>
    </row>
    <row r="135" spans="1:30">
      <c r="A135" s="28" t="s">
        <v>270</v>
      </c>
      <c r="B135" s="29" t="s">
        <v>271</v>
      </c>
      <c r="C135" s="30">
        <v>360458699</v>
      </c>
      <c r="D135" s="21">
        <v>297.04000000000002</v>
      </c>
      <c r="E135" s="22"/>
      <c r="F135" s="48">
        <v>2500</v>
      </c>
      <c r="G135" s="45">
        <f t="shared" si="15"/>
        <v>0</v>
      </c>
      <c r="H135" s="22"/>
      <c r="I135" s="23">
        <v>903798.98759999999</v>
      </c>
      <c r="J135" s="24">
        <f t="shared" si="8"/>
        <v>3042.6844451925663</v>
      </c>
      <c r="K135" s="26">
        <f t="shared" si="9"/>
        <v>2.5073579583662648</v>
      </c>
      <c r="L135" s="22"/>
      <c r="M135" s="24">
        <v>0</v>
      </c>
      <c r="N135" s="26">
        <v>1.254</v>
      </c>
      <c r="O135" s="25">
        <f t="shared" si="10"/>
        <v>2.5073579583662648</v>
      </c>
      <c r="P135" s="22"/>
      <c r="Q135" s="24">
        <v>377000</v>
      </c>
      <c r="R135" s="24">
        <f t="shared" si="11"/>
        <v>1269.1893347697278</v>
      </c>
      <c r="S135" s="26">
        <f t="shared" si="12"/>
        <v>1.0458895874780929</v>
      </c>
      <c r="T135" s="27">
        <f t="shared" si="13"/>
        <v>0.41712815036572187</v>
      </c>
      <c r="U135" s="22"/>
      <c r="V135" s="38">
        <f t="shared" si="14"/>
        <v>1.0458895874780929</v>
      </c>
      <c r="W135" s="22"/>
      <c r="X135" s="42">
        <f>I135-'(A) Current Law'!J133</f>
        <v>-162550.01240000001</v>
      </c>
      <c r="Y135" s="42">
        <f>J135-'(A) Current Law'!K133</f>
        <v>-547.23273767842738</v>
      </c>
      <c r="Z135" s="38">
        <f>O135-'(A) Current Law'!P133</f>
        <v>-0.23893170740207337</v>
      </c>
      <c r="AA135" s="44">
        <f>N135-'(A) Current Law'!O133</f>
        <v>-0.22500000000000009</v>
      </c>
      <c r="AB135" s="42">
        <f>Q135-'(A) Current Law'!R133</f>
        <v>0</v>
      </c>
      <c r="AC135" s="42">
        <f>M135-'(A) Current Law'!N133</f>
        <v>-76425</v>
      </c>
      <c r="AD135" s="38">
        <f>S135-'(A) Current Law'!T133</f>
        <v>0</v>
      </c>
    </row>
    <row r="136" spans="1:30">
      <c r="A136" s="28" t="s">
        <v>272</v>
      </c>
      <c r="B136" s="29" t="s">
        <v>273</v>
      </c>
      <c r="C136" s="30">
        <v>2246561835</v>
      </c>
      <c r="D136" s="21">
        <v>2702.25</v>
      </c>
      <c r="E136" s="22"/>
      <c r="F136" s="48">
        <v>2500</v>
      </c>
      <c r="G136" s="45">
        <f t="shared" si="15"/>
        <v>0</v>
      </c>
      <c r="H136" s="22"/>
      <c r="I136" s="23">
        <v>6755625</v>
      </c>
      <c r="J136" s="24">
        <f t="shared" si="8"/>
        <v>2500</v>
      </c>
      <c r="K136" s="26">
        <f t="shared" si="9"/>
        <v>3.0070950617746965</v>
      </c>
      <c r="L136" s="22"/>
      <c r="M136" s="24">
        <v>413243</v>
      </c>
      <c r="N136" s="26">
        <v>1.504</v>
      </c>
      <c r="O136" s="25">
        <f t="shared" si="10"/>
        <v>2.8231504253253732</v>
      </c>
      <c r="P136" s="22"/>
      <c r="Q136" s="24">
        <v>4500000</v>
      </c>
      <c r="R136" s="24">
        <f t="shared" si="11"/>
        <v>1818.2044592469238</v>
      </c>
      <c r="S136" s="26">
        <f t="shared" si="12"/>
        <v>2.0030608238299394</v>
      </c>
      <c r="T136" s="27">
        <f t="shared" si="13"/>
        <v>0.7272817836987695</v>
      </c>
      <c r="U136" s="22"/>
      <c r="V136" s="38">
        <f t="shared" si="14"/>
        <v>2.1870054602792628</v>
      </c>
      <c r="W136" s="22"/>
      <c r="X136" s="42">
        <f>I136-'(A) Current Law'!J134</f>
        <v>176074</v>
      </c>
      <c r="Y136" s="42">
        <f>J136-'(A) Current Law'!K134</f>
        <v>65.158294014247531</v>
      </c>
      <c r="Z136" s="38">
        <f>O136-'(A) Current Law'!P134</f>
        <v>9.1478452450431291E-2</v>
      </c>
      <c r="AA136" s="44">
        <f>N136-'(A) Current Law'!O134</f>
        <v>4.0000000000000036E-2</v>
      </c>
      <c r="AB136" s="42">
        <f>Q136-'(A) Current Law'!R134</f>
        <v>0</v>
      </c>
      <c r="AC136" s="42">
        <f>M136-'(A) Current Law'!N134</f>
        <v>-29438</v>
      </c>
      <c r="AD136" s="38">
        <f>S136-'(A) Current Law'!T134</f>
        <v>0</v>
      </c>
    </row>
    <row r="137" spans="1:30">
      <c r="A137" s="28" t="s">
        <v>274</v>
      </c>
      <c r="B137" s="29" t="s">
        <v>275</v>
      </c>
      <c r="C137" s="30">
        <v>170519704</v>
      </c>
      <c r="D137" s="21">
        <v>904.06</v>
      </c>
      <c r="E137" s="22"/>
      <c r="F137" s="48">
        <v>2500</v>
      </c>
      <c r="G137" s="45">
        <f t="shared" si="15"/>
        <v>0</v>
      </c>
      <c r="H137" s="22"/>
      <c r="I137" s="23">
        <v>2279197.3248000001</v>
      </c>
      <c r="J137" s="24">
        <f t="shared" si="8"/>
        <v>2521.0686511957174</v>
      </c>
      <c r="K137" s="26">
        <f t="shared" si="9"/>
        <v>13.36618156925724</v>
      </c>
      <c r="L137" s="22"/>
      <c r="M137" s="24">
        <v>914510</v>
      </c>
      <c r="N137" s="26">
        <v>6.6829999999999998</v>
      </c>
      <c r="O137" s="25">
        <f t="shared" si="10"/>
        <v>8.0031063436516412</v>
      </c>
      <c r="P137" s="22"/>
      <c r="Q137" s="24">
        <v>195000</v>
      </c>
      <c r="R137" s="24">
        <f t="shared" si="11"/>
        <v>1227.2526159768158</v>
      </c>
      <c r="S137" s="26">
        <f t="shared" si="12"/>
        <v>1.1435628576976651</v>
      </c>
      <c r="T137" s="27">
        <f t="shared" si="13"/>
        <v>0.48679857067547222</v>
      </c>
      <c r="U137" s="22"/>
      <c r="V137" s="38">
        <f t="shared" si="14"/>
        <v>6.5066380833032644</v>
      </c>
      <c r="W137" s="22"/>
      <c r="X137" s="42">
        <f>I137-'(A) Current Law'!J135</f>
        <v>-449019.67519999994</v>
      </c>
      <c r="Y137" s="42">
        <f>J137-'(A) Current Law'!K135</f>
        <v>-496.67021569364852</v>
      </c>
      <c r="Z137" s="38">
        <f>O137-'(A) Current Law'!P135</f>
        <v>-1.2635588154668618</v>
      </c>
      <c r="AA137" s="44">
        <f>N137-'(A) Current Law'!O135</f>
        <v>-1.3170000000000002</v>
      </c>
      <c r="AB137" s="42">
        <f>Q137-'(A) Current Law'!R135</f>
        <v>0</v>
      </c>
      <c r="AC137" s="42">
        <f>M137-'(A) Current Law'!N135</f>
        <v>-233558</v>
      </c>
      <c r="AD137" s="38">
        <f>S137-'(A) Current Law'!T135</f>
        <v>0</v>
      </c>
    </row>
    <row r="138" spans="1:30">
      <c r="A138" s="28" t="s">
        <v>276</v>
      </c>
      <c r="B138" s="29" t="s">
        <v>277</v>
      </c>
      <c r="C138" s="30">
        <v>56020840</v>
      </c>
      <c r="D138" s="21">
        <v>79.84</v>
      </c>
      <c r="E138" s="22"/>
      <c r="F138" s="48">
        <v>2500</v>
      </c>
      <c r="G138" s="45">
        <f t="shared" si="15"/>
        <v>0</v>
      </c>
      <c r="H138" s="22"/>
      <c r="I138" s="23">
        <v>453210.60200000007</v>
      </c>
      <c r="J138" s="24">
        <f t="shared" ref="J138:J201" si="16">I138/D138</f>
        <v>5676.4854959919849</v>
      </c>
      <c r="K138" s="26">
        <f t="shared" ref="K138:K201" si="17">I138/C138*1000</f>
        <v>8.0900358152430432</v>
      </c>
      <c r="L138" s="22"/>
      <c r="M138" s="24">
        <v>152657</v>
      </c>
      <c r="N138" s="26">
        <v>4.0449999999999999</v>
      </c>
      <c r="O138" s="25">
        <f t="shared" ref="O138:O201" si="18">(I138-M138)/C138*1000</f>
        <v>5.3650320487875591</v>
      </c>
      <c r="P138" s="22"/>
      <c r="Q138" s="24">
        <v>125000</v>
      </c>
      <c r="R138" s="24">
        <f t="shared" ref="R138:R201" si="19">(M138+Q138)/D138</f>
        <v>3477.6678356713423</v>
      </c>
      <c r="S138" s="26">
        <f t="shared" ref="S138:S201" si="20">Q138/C138*1000</f>
        <v>2.2313124901375989</v>
      </c>
      <c r="T138" s="27">
        <f t="shared" ref="T138:T201" si="21">(M138+Q138)/I138</f>
        <v>0.61264453826700183</v>
      </c>
      <c r="U138" s="22"/>
      <c r="V138" s="38">
        <f t="shared" ref="V138:V201" si="22">(Q138+M138)/C138*1000</f>
        <v>4.9563162565930821</v>
      </c>
      <c r="W138" s="22"/>
      <c r="X138" s="42">
        <f>I138-'(A) Current Law'!J136</f>
        <v>-190959.39799999993</v>
      </c>
      <c r="Y138" s="42">
        <f>J138-'(A) Current Law'!K136</f>
        <v>-2391.7760270541066</v>
      </c>
      <c r="Z138" s="38">
        <f>O138-'(A) Current Law'!P136</f>
        <v>-2.3699465770238355</v>
      </c>
      <c r="AA138" s="44">
        <f>N138-'(A) Current Law'!O136</f>
        <v>-0.98599999999999977</v>
      </c>
      <c r="AB138" s="42">
        <f>Q138-'(A) Current Law'!R136</f>
        <v>0</v>
      </c>
      <c r="AC138" s="42">
        <f>M138-'(A) Current Law'!N136</f>
        <v>-58193</v>
      </c>
      <c r="AD138" s="38">
        <f>S138-'(A) Current Law'!T136</f>
        <v>0</v>
      </c>
    </row>
    <row r="139" spans="1:30">
      <c r="A139" s="28" t="s">
        <v>278</v>
      </c>
      <c r="B139" s="29" t="s">
        <v>279</v>
      </c>
      <c r="C139" s="30">
        <v>1087160696</v>
      </c>
      <c r="D139" s="21">
        <v>577.05000000000007</v>
      </c>
      <c r="E139" s="22"/>
      <c r="F139" s="48">
        <v>2500</v>
      </c>
      <c r="G139" s="45">
        <f t="shared" ref="G139:G202" si="23">IF(F139&gt;2500,1,0)</f>
        <v>0</v>
      </c>
      <c r="H139" s="22"/>
      <c r="I139" s="23">
        <v>1526766.5428000002</v>
      </c>
      <c r="J139" s="24">
        <f t="shared" si="16"/>
        <v>2645.8132619357075</v>
      </c>
      <c r="K139" s="26">
        <f t="shared" si="17"/>
        <v>1.404361423676781</v>
      </c>
      <c r="L139" s="22"/>
      <c r="M139" s="24">
        <v>0</v>
      </c>
      <c r="N139" s="26">
        <v>0.70199999999999996</v>
      </c>
      <c r="O139" s="25">
        <f t="shared" si="18"/>
        <v>1.404361423676781</v>
      </c>
      <c r="P139" s="22"/>
      <c r="Q139" s="24">
        <v>1043811</v>
      </c>
      <c r="R139" s="24">
        <f t="shared" si="19"/>
        <v>1808.8744476215231</v>
      </c>
      <c r="S139" s="26">
        <f t="shared" si="20"/>
        <v>0.96012576966818519</v>
      </c>
      <c r="T139" s="27">
        <f t="shared" si="21"/>
        <v>0.6836742689459987</v>
      </c>
      <c r="U139" s="22"/>
      <c r="V139" s="38">
        <f t="shared" si="22"/>
        <v>0.96012576966818519</v>
      </c>
      <c r="W139" s="22"/>
      <c r="X139" s="42">
        <f>I139-'(A) Current Law'!J137</f>
        <v>-335193.45719999983</v>
      </c>
      <c r="Y139" s="42">
        <f>J139-'(A) Current Law'!K137</f>
        <v>-580.87420015596535</v>
      </c>
      <c r="Z139" s="38">
        <f>O139-'(A) Current Law'!P137</f>
        <v>-0.30832006568419934</v>
      </c>
      <c r="AA139" s="44">
        <f>N139-'(A) Current Law'!O137</f>
        <v>-0.15400000000000003</v>
      </c>
      <c r="AB139" s="42">
        <f>Q139-'(A) Current Law'!R137</f>
        <v>0</v>
      </c>
      <c r="AC139" s="42">
        <f>M139-'(A) Current Law'!N137</f>
        <v>0</v>
      </c>
      <c r="AD139" s="38">
        <f>S139-'(A) Current Law'!T137</f>
        <v>0</v>
      </c>
    </row>
    <row r="140" spans="1:30">
      <c r="A140" s="28" t="s">
        <v>280</v>
      </c>
      <c r="B140" s="29" t="s">
        <v>281</v>
      </c>
      <c r="C140" s="30">
        <v>202643814</v>
      </c>
      <c r="D140" s="21">
        <v>180.6</v>
      </c>
      <c r="E140" s="22"/>
      <c r="F140" s="48">
        <v>2500</v>
      </c>
      <c r="G140" s="45">
        <f t="shared" si="23"/>
        <v>0</v>
      </c>
      <c r="H140" s="22"/>
      <c r="I140" s="23">
        <v>645206.59000000008</v>
      </c>
      <c r="J140" s="24">
        <f t="shared" si="16"/>
        <v>3572.5724806201556</v>
      </c>
      <c r="K140" s="26">
        <f t="shared" si="17"/>
        <v>3.1839441691518897</v>
      </c>
      <c r="L140" s="22"/>
      <c r="M140" s="24">
        <v>55118</v>
      </c>
      <c r="N140" s="26">
        <v>1.5920000000000001</v>
      </c>
      <c r="O140" s="25">
        <f t="shared" si="18"/>
        <v>2.9119496832999801</v>
      </c>
      <c r="P140" s="22"/>
      <c r="Q140" s="24">
        <v>485000</v>
      </c>
      <c r="R140" s="24">
        <f t="shared" si="19"/>
        <v>2990.6866002214842</v>
      </c>
      <c r="S140" s="26">
        <f t="shared" si="20"/>
        <v>2.3933619804451571</v>
      </c>
      <c r="T140" s="27">
        <f t="shared" si="21"/>
        <v>0.83712412174835338</v>
      </c>
      <c r="U140" s="22"/>
      <c r="V140" s="38">
        <f t="shared" si="22"/>
        <v>2.6653564662970664</v>
      </c>
      <c r="W140" s="22"/>
      <c r="X140" s="42">
        <f>I140-'(A) Current Law'!J138</f>
        <v>-36697.409999999916</v>
      </c>
      <c r="Y140" s="42">
        <f>J140-'(A) Current Law'!K138</f>
        <v>-203.19717607973371</v>
      </c>
      <c r="Z140" s="38">
        <f>O140-'(A) Current Law'!P138</f>
        <v>-3.7205231441212128E-2</v>
      </c>
      <c r="AA140" s="44">
        <f>N140-'(A) Current Law'!O138</f>
        <v>-9.099999999999997E-2</v>
      </c>
      <c r="AB140" s="42">
        <f>Q140-'(A) Current Law'!R138</f>
        <v>0</v>
      </c>
      <c r="AC140" s="42">
        <f>M140-'(A) Current Law'!N138</f>
        <v>-29158</v>
      </c>
      <c r="AD140" s="38">
        <f>S140-'(A) Current Law'!T138</f>
        <v>0</v>
      </c>
    </row>
    <row r="141" spans="1:30">
      <c r="A141" s="28" t="s">
        <v>282</v>
      </c>
      <c r="B141" s="29" t="s">
        <v>283</v>
      </c>
      <c r="C141" s="30">
        <v>173498884</v>
      </c>
      <c r="D141" s="21">
        <v>514.67000000000007</v>
      </c>
      <c r="E141" s="22"/>
      <c r="F141" s="48">
        <v>2500</v>
      </c>
      <c r="G141" s="45">
        <f t="shared" si="23"/>
        <v>0</v>
      </c>
      <c r="H141" s="22"/>
      <c r="I141" s="23">
        <v>1344255.1156000001</v>
      </c>
      <c r="J141" s="24">
        <f t="shared" si="16"/>
        <v>2611.8777383566166</v>
      </c>
      <c r="K141" s="26">
        <f t="shared" si="17"/>
        <v>7.7479179381926171</v>
      </c>
      <c r="L141" s="22"/>
      <c r="M141" s="24">
        <v>443111</v>
      </c>
      <c r="N141" s="26">
        <v>3.8740000000000001</v>
      </c>
      <c r="O141" s="25">
        <f t="shared" si="18"/>
        <v>5.1939476198590429</v>
      </c>
      <c r="P141" s="22"/>
      <c r="Q141" s="24">
        <v>225000</v>
      </c>
      <c r="R141" s="24">
        <f t="shared" si="19"/>
        <v>1298.1347271066895</v>
      </c>
      <c r="S141" s="26">
        <f t="shared" si="20"/>
        <v>1.2968383128043637</v>
      </c>
      <c r="T141" s="27">
        <f t="shared" si="21"/>
        <v>0.49701205689798894</v>
      </c>
      <c r="U141" s="22"/>
      <c r="V141" s="38">
        <f t="shared" si="22"/>
        <v>3.8508086311379386</v>
      </c>
      <c r="W141" s="22"/>
      <c r="X141" s="42">
        <f>I141-'(A) Current Law'!J139</f>
        <v>-248543.88439999986</v>
      </c>
      <c r="Y141" s="42">
        <f>J141-'(A) Current Law'!K139</f>
        <v>-482.91892746808617</v>
      </c>
      <c r="Z141" s="38">
        <f>O141-'(A) Current Law'!P139</f>
        <v>-0.66334077630147714</v>
      </c>
      <c r="AA141" s="44">
        <f>N141-'(A) Current Law'!O139</f>
        <v>-0.71599999999999975</v>
      </c>
      <c r="AB141" s="42">
        <f>Q141-'(A) Current Law'!R139</f>
        <v>0</v>
      </c>
      <c r="AC141" s="42">
        <f>M141-'(A) Current Law'!N139</f>
        <v>-133455</v>
      </c>
      <c r="AD141" s="38">
        <f>S141-'(A) Current Law'!T139</f>
        <v>0</v>
      </c>
    </row>
    <row r="142" spans="1:30">
      <c r="A142" s="28" t="s">
        <v>284</v>
      </c>
      <c r="B142" s="29" t="s">
        <v>285</v>
      </c>
      <c r="C142" s="30">
        <v>7398014349</v>
      </c>
      <c r="D142" s="21">
        <v>11025.439999999999</v>
      </c>
      <c r="E142" s="22"/>
      <c r="F142" s="48">
        <v>2500</v>
      </c>
      <c r="G142" s="45">
        <f t="shared" si="23"/>
        <v>0</v>
      </c>
      <c r="H142" s="22"/>
      <c r="I142" s="23">
        <v>27563599.999999996</v>
      </c>
      <c r="J142" s="24">
        <f t="shared" si="16"/>
        <v>2500</v>
      </c>
      <c r="K142" s="26">
        <f t="shared" si="17"/>
        <v>3.7258105620903272</v>
      </c>
      <c r="L142" s="22"/>
      <c r="M142" s="24">
        <v>4016918</v>
      </c>
      <c r="N142" s="26">
        <v>1.863</v>
      </c>
      <c r="O142" s="25">
        <f t="shared" si="18"/>
        <v>3.1828381088748277</v>
      </c>
      <c r="P142" s="22"/>
      <c r="Q142" s="24">
        <v>21225000</v>
      </c>
      <c r="R142" s="24">
        <f t="shared" si="19"/>
        <v>2289.4250025395813</v>
      </c>
      <c r="S142" s="26">
        <f t="shared" si="20"/>
        <v>2.8690130890147589</v>
      </c>
      <c r="T142" s="27">
        <f t="shared" si="21"/>
        <v>0.91577000101583261</v>
      </c>
      <c r="U142" s="22"/>
      <c r="V142" s="38">
        <f t="shared" si="22"/>
        <v>3.4119855422302585</v>
      </c>
      <c r="W142" s="22"/>
      <c r="X142" s="42">
        <f>I142-'(A) Current Law'!J140</f>
        <v>104546.99999999627</v>
      </c>
      <c r="Y142" s="42">
        <f>J142-'(A) Current Law'!K140</f>
        <v>9.4823426548055068</v>
      </c>
      <c r="Z142" s="38">
        <f>O142-'(A) Current Law'!P140</f>
        <v>6.0108291093015964E-2</v>
      </c>
      <c r="AA142" s="44">
        <f>N142-'(A) Current Law'!O140</f>
        <v>6.9999999999998952E-3</v>
      </c>
      <c r="AB142" s="42">
        <f>Q142-'(A) Current Law'!R140</f>
        <v>0</v>
      </c>
      <c r="AC142" s="42">
        <f>M142-'(A) Current Law'!N140</f>
        <v>-340135</v>
      </c>
      <c r="AD142" s="38">
        <f>S142-'(A) Current Law'!T140</f>
        <v>0</v>
      </c>
    </row>
    <row r="143" spans="1:30">
      <c r="A143" s="28" t="s">
        <v>286</v>
      </c>
      <c r="B143" s="29" t="s">
        <v>287</v>
      </c>
      <c r="C143" s="30">
        <v>221875062</v>
      </c>
      <c r="D143" s="21">
        <v>401.07999999999993</v>
      </c>
      <c r="E143" s="22"/>
      <c r="F143" s="48">
        <v>2500</v>
      </c>
      <c r="G143" s="45">
        <f t="shared" si="23"/>
        <v>0</v>
      </c>
      <c r="H143" s="22"/>
      <c r="I143" s="23">
        <v>1002699.9999999998</v>
      </c>
      <c r="J143" s="24">
        <f t="shared" si="16"/>
        <v>2500</v>
      </c>
      <c r="K143" s="26">
        <f t="shared" si="17"/>
        <v>4.5192100047728649</v>
      </c>
      <c r="L143" s="22"/>
      <c r="M143" s="24">
        <v>208526</v>
      </c>
      <c r="N143" s="26">
        <v>2.2599999999999998</v>
      </c>
      <c r="O143" s="25">
        <f t="shared" si="18"/>
        <v>3.5793747744394984</v>
      </c>
      <c r="P143" s="22"/>
      <c r="Q143" s="24">
        <v>512000</v>
      </c>
      <c r="R143" s="24">
        <f t="shared" si="19"/>
        <v>1796.4645457265387</v>
      </c>
      <c r="S143" s="26">
        <f t="shared" si="20"/>
        <v>2.3076049889734791</v>
      </c>
      <c r="T143" s="27">
        <f t="shared" si="21"/>
        <v>0.71858581829061552</v>
      </c>
      <c r="U143" s="22"/>
      <c r="V143" s="38">
        <f t="shared" si="22"/>
        <v>3.2474402193068457</v>
      </c>
      <c r="W143" s="22"/>
      <c r="X143" s="42">
        <f>I143-'(A) Current Law'!J141</f>
        <v>22032.999999999767</v>
      </c>
      <c r="Y143" s="42">
        <f>J143-'(A) Current Law'!K141</f>
        <v>54.934177720155276</v>
      </c>
      <c r="Z143" s="38">
        <f>O143-'(A) Current Law'!P141</f>
        <v>0.10244954883663171</v>
      </c>
      <c r="AA143" s="44">
        <f>N143-'(A) Current Law'!O141</f>
        <v>4.9999999999999822E-2</v>
      </c>
      <c r="AB143" s="42">
        <f>Q143-'(A) Current Law'!R141</f>
        <v>0</v>
      </c>
      <c r="AC143" s="42">
        <f>M143-'(A) Current Law'!N141</f>
        <v>-698</v>
      </c>
      <c r="AD143" s="38">
        <f>S143-'(A) Current Law'!T141</f>
        <v>0</v>
      </c>
    </row>
    <row r="144" spans="1:30">
      <c r="A144" s="28" t="s">
        <v>288</v>
      </c>
      <c r="B144" s="29" t="s">
        <v>289</v>
      </c>
      <c r="C144" s="30">
        <v>5100102205</v>
      </c>
      <c r="D144" s="21">
        <v>9094.39</v>
      </c>
      <c r="E144" s="22"/>
      <c r="F144" s="48">
        <v>2500</v>
      </c>
      <c r="G144" s="45">
        <f t="shared" si="23"/>
        <v>0</v>
      </c>
      <c r="H144" s="22"/>
      <c r="I144" s="23">
        <v>22735975</v>
      </c>
      <c r="J144" s="24">
        <f t="shared" si="16"/>
        <v>2500</v>
      </c>
      <c r="K144" s="26">
        <f t="shared" si="17"/>
        <v>4.4579449756340717</v>
      </c>
      <c r="L144" s="22"/>
      <c r="M144" s="24">
        <v>4635936</v>
      </c>
      <c r="N144" s="26">
        <v>2.2290000000000001</v>
      </c>
      <c r="O144" s="25">
        <f t="shared" si="18"/>
        <v>3.5489561331251789</v>
      </c>
      <c r="P144" s="22"/>
      <c r="Q144" s="24">
        <v>15400000</v>
      </c>
      <c r="R144" s="24">
        <f t="shared" si="19"/>
        <v>2203.1093894147934</v>
      </c>
      <c r="S144" s="26">
        <f t="shared" si="20"/>
        <v>3.0195473308166769</v>
      </c>
      <c r="T144" s="27">
        <f t="shared" si="21"/>
        <v>0.88124375576591718</v>
      </c>
      <c r="U144" s="22"/>
      <c r="V144" s="38">
        <f t="shared" si="22"/>
        <v>3.9285361733255697</v>
      </c>
      <c r="W144" s="22"/>
      <c r="X144" s="42">
        <f>I144-'(A) Current Law'!J142</f>
        <v>2356148</v>
      </c>
      <c r="Y144" s="42">
        <f>J144-'(A) Current Law'!K142</f>
        <v>259.07707938630301</v>
      </c>
      <c r="Z144" s="38">
        <f>O144-'(A) Current Law'!P142</f>
        <v>0.2839852892712762</v>
      </c>
      <c r="AA144" s="44">
        <f>N144-'(A) Current Law'!O142</f>
        <v>0.23100000000000009</v>
      </c>
      <c r="AB144" s="42">
        <f>Q144-'(A) Current Law'!R142</f>
        <v>0</v>
      </c>
      <c r="AC144" s="42">
        <f>M144-'(A) Current Law'!N142</f>
        <v>907794</v>
      </c>
      <c r="AD144" s="38">
        <f>S144-'(A) Current Law'!T142</f>
        <v>0</v>
      </c>
    </row>
    <row r="145" spans="1:30">
      <c r="A145" s="28" t="s">
        <v>290</v>
      </c>
      <c r="B145" s="29" t="s">
        <v>291</v>
      </c>
      <c r="C145" s="30">
        <v>571495591</v>
      </c>
      <c r="D145" s="21">
        <v>1963.1100000000001</v>
      </c>
      <c r="E145" s="22"/>
      <c r="F145" s="48">
        <v>2500</v>
      </c>
      <c r="G145" s="45">
        <f t="shared" si="23"/>
        <v>0</v>
      </c>
      <c r="H145" s="22"/>
      <c r="I145" s="23">
        <v>4907775</v>
      </c>
      <c r="J145" s="24">
        <f t="shared" si="16"/>
        <v>2500</v>
      </c>
      <c r="K145" s="26">
        <f t="shared" si="17"/>
        <v>8.5875990598849619</v>
      </c>
      <c r="L145" s="22"/>
      <c r="M145" s="24">
        <v>1699548</v>
      </c>
      <c r="N145" s="26">
        <v>4.2939999999999996</v>
      </c>
      <c r="O145" s="25">
        <f t="shared" si="18"/>
        <v>5.6137388468496514</v>
      </c>
      <c r="P145" s="22"/>
      <c r="Q145" s="24">
        <v>940979</v>
      </c>
      <c r="R145" s="24">
        <f t="shared" si="19"/>
        <v>1345.0733784658016</v>
      </c>
      <c r="S145" s="26">
        <f t="shared" si="20"/>
        <v>1.6465201391203732</v>
      </c>
      <c r="T145" s="27">
        <f t="shared" si="21"/>
        <v>0.53802935138632069</v>
      </c>
      <c r="U145" s="22"/>
      <c r="V145" s="38">
        <f t="shared" si="22"/>
        <v>4.6203803521556823</v>
      </c>
      <c r="W145" s="22"/>
      <c r="X145" s="42">
        <f>I145-'(A) Current Law'!J143</f>
        <v>179201</v>
      </c>
      <c r="Y145" s="42">
        <f>J145-'(A) Current Law'!K143</f>
        <v>91.284237765586568</v>
      </c>
      <c r="Z145" s="38">
        <f>O145-'(A) Current Law'!P143</f>
        <v>0.20971640356889498</v>
      </c>
      <c r="AA145" s="44">
        <f>N145-'(A) Current Law'!O143</f>
        <v>0.15700000000000003</v>
      </c>
      <c r="AB145" s="42">
        <f>Q145-'(A) Current Law'!R143</f>
        <v>0</v>
      </c>
      <c r="AC145" s="42">
        <f>M145-'(A) Current Law'!N143</f>
        <v>59349</v>
      </c>
      <c r="AD145" s="38">
        <f>S145-'(A) Current Law'!T143</f>
        <v>0</v>
      </c>
    </row>
    <row r="146" spans="1:30">
      <c r="A146" s="28" t="s">
        <v>292</v>
      </c>
      <c r="B146" s="29" t="s">
        <v>293</v>
      </c>
      <c r="C146" s="30">
        <v>10244684686</v>
      </c>
      <c r="D146" s="21">
        <v>3957.46</v>
      </c>
      <c r="E146" s="22"/>
      <c r="F146" s="48">
        <v>2962.923188105502</v>
      </c>
      <c r="G146" s="45">
        <f t="shared" si="23"/>
        <v>1</v>
      </c>
      <c r="H146" s="22"/>
      <c r="I146" s="23">
        <v>11725650</v>
      </c>
      <c r="J146" s="24">
        <f t="shared" si="16"/>
        <v>2962.923188105502</v>
      </c>
      <c r="K146" s="26">
        <f t="shared" si="17"/>
        <v>1.1445593846361941</v>
      </c>
      <c r="L146" s="22"/>
      <c r="M146" s="24">
        <v>0</v>
      </c>
      <c r="N146" s="26">
        <v>0.57199999999999995</v>
      </c>
      <c r="O146" s="25">
        <f t="shared" si="18"/>
        <v>1.1445593846361941</v>
      </c>
      <c r="P146" s="22"/>
      <c r="Q146" s="24">
        <v>11725650</v>
      </c>
      <c r="R146" s="24">
        <f t="shared" si="19"/>
        <v>2962.923188105502</v>
      </c>
      <c r="S146" s="26">
        <f t="shared" si="20"/>
        <v>1.1445593846361941</v>
      </c>
      <c r="T146" s="27">
        <f t="shared" si="21"/>
        <v>1</v>
      </c>
      <c r="U146" s="22"/>
      <c r="V146" s="38">
        <f t="shared" si="22"/>
        <v>1.1445593846361941</v>
      </c>
      <c r="W146" s="22"/>
      <c r="X146" s="42">
        <f>I146-'(A) Current Law'!J144</f>
        <v>0</v>
      </c>
      <c r="Y146" s="42">
        <f>J146-'(A) Current Law'!K144</f>
        <v>0</v>
      </c>
      <c r="Z146" s="38">
        <f>O146-'(A) Current Law'!P144</f>
        <v>0</v>
      </c>
      <c r="AA146" s="44">
        <f>N146-'(A) Current Law'!O144</f>
        <v>0.14699999999999996</v>
      </c>
      <c r="AB146" s="42">
        <f>Q146-'(A) Current Law'!R144</f>
        <v>0</v>
      </c>
      <c r="AC146" s="42">
        <f>M146-'(A) Current Law'!N144</f>
        <v>0</v>
      </c>
      <c r="AD146" s="38">
        <f>S146-'(A) Current Law'!T144</f>
        <v>0</v>
      </c>
    </row>
    <row r="147" spans="1:30">
      <c r="A147" s="28" t="s">
        <v>294</v>
      </c>
      <c r="B147" s="29" t="s">
        <v>295</v>
      </c>
      <c r="C147" s="30">
        <v>1228332944</v>
      </c>
      <c r="D147" s="21">
        <v>2071.1999999999998</v>
      </c>
      <c r="E147" s="22"/>
      <c r="F147" s="48">
        <v>2500</v>
      </c>
      <c r="G147" s="45">
        <f t="shared" si="23"/>
        <v>0</v>
      </c>
      <c r="H147" s="22"/>
      <c r="I147" s="23">
        <v>5178000</v>
      </c>
      <c r="J147" s="24">
        <f t="shared" si="16"/>
        <v>2500</v>
      </c>
      <c r="K147" s="26">
        <f t="shared" si="17"/>
        <v>4.2154694501135186</v>
      </c>
      <c r="L147" s="22"/>
      <c r="M147" s="24">
        <v>967804</v>
      </c>
      <c r="N147" s="26">
        <v>2.1080000000000001</v>
      </c>
      <c r="O147" s="25">
        <f t="shared" si="18"/>
        <v>3.4275690646948891</v>
      </c>
      <c r="P147" s="22"/>
      <c r="Q147" s="24">
        <v>2740000</v>
      </c>
      <c r="R147" s="24">
        <f t="shared" si="19"/>
        <v>1790.1718810351488</v>
      </c>
      <c r="S147" s="26">
        <f t="shared" si="20"/>
        <v>2.2306655645637394</v>
      </c>
      <c r="T147" s="27">
        <f t="shared" si="21"/>
        <v>0.71606875241405943</v>
      </c>
      <c r="U147" s="22"/>
      <c r="V147" s="38">
        <f t="shared" si="22"/>
        <v>3.0185659499823689</v>
      </c>
      <c r="W147" s="22"/>
      <c r="X147" s="42">
        <f>I147-'(A) Current Law'!J145</f>
        <v>546218</v>
      </c>
      <c r="Y147" s="42">
        <f>J147-'(A) Current Law'!K145</f>
        <v>263.720548474314</v>
      </c>
      <c r="Z147" s="38">
        <f>O147-'(A) Current Law'!P145</f>
        <v>0.27491080626752229</v>
      </c>
      <c r="AA147" s="44">
        <f>N147-'(A) Current Law'!O145</f>
        <v>0.22300000000000009</v>
      </c>
      <c r="AB147" s="42">
        <f>Q147-'(A) Current Law'!R145</f>
        <v>0</v>
      </c>
      <c r="AC147" s="42">
        <f>M147-'(A) Current Law'!N145</f>
        <v>208536</v>
      </c>
      <c r="AD147" s="38">
        <f>S147-'(A) Current Law'!T145</f>
        <v>0</v>
      </c>
    </row>
    <row r="148" spans="1:30">
      <c r="A148" s="28" t="s">
        <v>296</v>
      </c>
      <c r="B148" s="29" t="s">
        <v>297</v>
      </c>
      <c r="C148" s="30">
        <v>1337620937</v>
      </c>
      <c r="D148" s="21">
        <v>509.51</v>
      </c>
      <c r="E148" s="22"/>
      <c r="F148" s="48">
        <v>2500</v>
      </c>
      <c r="G148" s="45">
        <f t="shared" si="23"/>
        <v>0</v>
      </c>
      <c r="H148" s="22"/>
      <c r="I148" s="23">
        <v>1383096.2875999999</v>
      </c>
      <c r="J148" s="24">
        <f t="shared" si="16"/>
        <v>2714.5616133147532</v>
      </c>
      <c r="K148" s="26">
        <f t="shared" si="17"/>
        <v>1.0339971880987386</v>
      </c>
      <c r="L148" s="22"/>
      <c r="M148" s="24">
        <v>0</v>
      </c>
      <c r="N148" s="26">
        <v>0.51700000000000002</v>
      </c>
      <c r="O148" s="25">
        <f t="shared" si="18"/>
        <v>1.0339971880987386</v>
      </c>
      <c r="P148" s="22"/>
      <c r="Q148" s="24">
        <v>1383096.2875999999</v>
      </c>
      <c r="R148" s="24">
        <f t="shared" si="19"/>
        <v>2714.5616133147532</v>
      </c>
      <c r="S148" s="26">
        <f t="shared" si="20"/>
        <v>1.0339971880987386</v>
      </c>
      <c r="T148" s="27">
        <f t="shared" si="21"/>
        <v>1</v>
      </c>
      <c r="U148" s="22"/>
      <c r="V148" s="38">
        <f t="shared" si="22"/>
        <v>1.0339971880987386</v>
      </c>
      <c r="W148" s="22"/>
      <c r="X148" s="42">
        <f>I148-'(A) Current Law'!J146</f>
        <v>-149613.71240000008</v>
      </c>
      <c r="Y148" s="42">
        <f>J148-'(A) Current Law'!K146</f>
        <v>-293.64234735333957</v>
      </c>
      <c r="Z148" s="38">
        <f>O148-'(A) Current Law'!P146</f>
        <v>-0.11185060599870078</v>
      </c>
      <c r="AA148" s="44">
        <f>N148-'(A) Current Law'!O146</f>
        <v>-5.5999999999999939E-2</v>
      </c>
      <c r="AB148" s="42">
        <f>Q148-'(A) Current Law'!R146</f>
        <v>-149613.71240000008</v>
      </c>
      <c r="AC148" s="42">
        <f>M148-'(A) Current Law'!N146</f>
        <v>0</v>
      </c>
      <c r="AD148" s="38">
        <f>S148-'(A) Current Law'!T146</f>
        <v>-0.11185060599870078</v>
      </c>
    </row>
    <row r="149" spans="1:30">
      <c r="A149" s="28" t="s">
        <v>298</v>
      </c>
      <c r="B149" s="29" t="s">
        <v>299</v>
      </c>
      <c r="C149" s="30">
        <v>54610069</v>
      </c>
      <c r="D149" s="21">
        <v>71.39</v>
      </c>
      <c r="E149" s="22"/>
      <c r="F149" s="48">
        <v>2500</v>
      </c>
      <c r="G149" s="45">
        <f t="shared" si="23"/>
        <v>0</v>
      </c>
      <c r="H149" s="22"/>
      <c r="I149" s="23">
        <v>213084.50080000001</v>
      </c>
      <c r="J149" s="24">
        <f t="shared" si="16"/>
        <v>2984.794800392212</v>
      </c>
      <c r="K149" s="26">
        <f t="shared" si="17"/>
        <v>3.9019269651536241</v>
      </c>
      <c r="L149" s="22"/>
      <c r="M149" s="24">
        <v>34458</v>
      </c>
      <c r="N149" s="26">
        <v>1.9510000000000001</v>
      </c>
      <c r="O149" s="25">
        <f t="shared" si="18"/>
        <v>3.2709444260178469</v>
      </c>
      <c r="P149" s="22"/>
      <c r="Q149" s="24">
        <v>0</v>
      </c>
      <c r="R149" s="24">
        <f t="shared" si="19"/>
        <v>482.67264322734275</v>
      </c>
      <c r="S149" s="26">
        <f t="shared" si="20"/>
        <v>0</v>
      </c>
      <c r="T149" s="27">
        <f t="shared" si="21"/>
        <v>0.16171049452509029</v>
      </c>
      <c r="U149" s="22"/>
      <c r="V149" s="38">
        <f t="shared" si="22"/>
        <v>0.6309825391357774</v>
      </c>
      <c r="W149" s="22"/>
      <c r="X149" s="42">
        <f>I149-'(A) Current Law'!J147</f>
        <v>-53566.499199999991</v>
      </c>
      <c r="Y149" s="42">
        <f>J149-'(A) Current Law'!K147</f>
        <v>-750.33617033197925</v>
      </c>
      <c r="Z149" s="38">
        <f>O149-'(A) Current Law'!P147</f>
        <v>-0.43767568211642383</v>
      </c>
      <c r="AA149" s="44">
        <f>N149-'(A) Current Law'!O147</f>
        <v>-0.48999999999999977</v>
      </c>
      <c r="AB149" s="42">
        <f>Q149-'(A) Current Law'!R147</f>
        <v>0</v>
      </c>
      <c r="AC149" s="42">
        <f>M149-'(A) Current Law'!N147</f>
        <v>-29665</v>
      </c>
      <c r="AD149" s="38">
        <f>S149-'(A) Current Law'!T147</f>
        <v>0</v>
      </c>
    </row>
    <row r="150" spans="1:30">
      <c r="A150" s="28" t="s">
        <v>300</v>
      </c>
      <c r="B150" s="29" t="s">
        <v>301</v>
      </c>
      <c r="C150" s="30">
        <v>5359103969</v>
      </c>
      <c r="D150" s="21">
        <v>7679.9</v>
      </c>
      <c r="E150" s="22"/>
      <c r="F150" s="48">
        <v>2500</v>
      </c>
      <c r="G150" s="45">
        <f t="shared" si="23"/>
        <v>0</v>
      </c>
      <c r="H150" s="22"/>
      <c r="I150" s="23">
        <v>19199750</v>
      </c>
      <c r="J150" s="24">
        <f t="shared" si="16"/>
        <v>2500</v>
      </c>
      <c r="K150" s="26">
        <f t="shared" si="17"/>
        <v>3.5826418205472215</v>
      </c>
      <c r="L150" s="22"/>
      <c r="M150" s="24">
        <v>2524590</v>
      </c>
      <c r="N150" s="26">
        <v>1.7909999999999999</v>
      </c>
      <c r="O150" s="25">
        <f t="shared" si="18"/>
        <v>3.1115574723793906</v>
      </c>
      <c r="P150" s="22"/>
      <c r="Q150" s="24">
        <v>13700000</v>
      </c>
      <c r="R150" s="24">
        <f t="shared" si="19"/>
        <v>2112.6043307855571</v>
      </c>
      <c r="S150" s="26">
        <f t="shared" si="20"/>
        <v>2.5563975021287741</v>
      </c>
      <c r="T150" s="27">
        <f t="shared" si="21"/>
        <v>0.84504173231422286</v>
      </c>
      <c r="U150" s="22"/>
      <c r="V150" s="38">
        <f t="shared" si="22"/>
        <v>3.027481850296605</v>
      </c>
      <c r="W150" s="22"/>
      <c r="X150" s="42">
        <f>I150-'(A) Current Law'!J148</f>
        <v>2563056</v>
      </c>
      <c r="Y150" s="42">
        <f>J150-'(A) Current Law'!K148</f>
        <v>333.73559551556673</v>
      </c>
      <c r="Z150" s="38">
        <f>O150-'(A) Current Law'!P148</f>
        <v>0.29221246855044924</v>
      </c>
      <c r="AA150" s="44">
        <f>N150-'(A) Current Law'!O148</f>
        <v>0.23899999999999988</v>
      </c>
      <c r="AB150" s="42">
        <f>Q150-'(A) Current Law'!R148</f>
        <v>0</v>
      </c>
      <c r="AC150" s="42">
        <f>M150-'(A) Current Law'!N148</f>
        <v>997059</v>
      </c>
      <c r="AD150" s="38">
        <f>S150-'(A) Current Law'!T148</f>
        <v>0</v>
      </c>
    </row>
    <row r="151" spans="1:30">
      <c r="A151" s="28" t="s">
        <v>302</v>
      </c>
      <c r="B151" s="29" t="s">
        <v>303</v>
      </c>
      <c r="C151" s="30">
        <v>703636030</v>
      </c>
      <c r="D151" s="21">
        <v>1208.19</v>
      </c>
      <c r="E151" s="22"/>
      <c r="F151" s="48">
        <v>2500</v>
      </c>
      <c r="G151" s="45">
        <f t="shared" si="23"/>
        <v>0</v>
      </c>
      <c r="H151" s="22"/>
      <c r="I151" s="23">
        <v>3020475</v>
      </c>
      <c r="J151" s="24">
        <f t="shared" si="16"/>
        <v>2500</v>
      </c>
      <c r="K151" s="26">
        <f t="shared" si="17"/>
        <v>4.2926667640939309</v>
      </c>
      <c r="L151" s="22"/>
      <c r="M151" s="24">
        <v>581294</v>
      </c>
      <c r="N151" s="26">
        <v>2.1459999999999999</v>
      </c>
      <c r="O151" s="25">
        <f t="shared" si="18"/>
        <v>3.4665379486039112</v>
      </c>
      <c r="P151" s="22"/>
      <c r="Q151" s="24">
        <v>2018000</v>
      </c>
      <c r="R151" s="24">
        <f t="shared" si="19"/>
        <v>2151.3950620349447</v>
      </c>
      <c r="S151" s="26">
        <f t="shared" si="20"/>
        <v>2.8679600162032637</v>
      </c>
      <c r="T151" s="27">
        <f t="shared" si="21"/>
        <v>0.86055802481397792</v>
      </c>
      <c r="U151" s="22"/>
      <c r="V151" s="38">
        <f t="shared" si="22"/>
        <v>3.6940888316932829</v>
      </c>
      <c r="W151" s="22"/>
      <c r="X151" s="42">
        <f>I151-'(A) Current Law'!J149</f>
        <v>133285</v>
      </c>
      <c r="Y151" s="42">
        <f>J151-'(A) Current Law'!K149</f>
        <v>110.31791357319617</v>
      </c>
      <c r="Z151" s="38">
        <f>O151-'(A) Current Law'!P149</f>
        <v>0.14814903665464652</v>
      </c>
      <c r="AA151" s="44">
        <f>N151-'(A) Current Law'!O149</f>
        <v>9.3999999999999861E-2</v>
      </c>
      <c r="AB151" s="42">
        <f>Q151-'(A) Current Law'!R149</f>
        <v>0</v>
      </c>
      <c r="AC151" s="42">
        <f>M151-'(A) Current Law'!N149</f>
        <v>29042</v>
      </c>
      <c r="AD151" s="38">
        <f>S151-'(A) Current Law'!T149</f>
        <v>0</v>
      </c>
    </row>
    <row r="152" spans="1:30">
      <c r="A152" s="28" t="s">
        <v>304</v>
      </c>
      <c r="B152" s="29" t="s">
        <v>305</v>
      </c>
      <c r="C152" s="30">
        <v>332922891</v>
      </c>
      <c r="D152" s="21">
        <v>316.79999999999995</v>
      </c>
      <c r="E152" s="22"/>
      <c r="F152" s="48">
        <v>2500</v>
      </c>
      <c r="G152" s="45">
        <f t="shared" si="23"/>
        <v>0</v>
      </c>
      <c r="H152" s="22"/>
      <c r="I152" s="23">
        <v>954677.16359999985</v>
      </c>
      <c r="J152" s="24">
        <f t="shared" si="16"/>
        <v>3013.5011477272728</v>
      </c>
      <c r="K152" s="26">
        <f t="shared" si="17"/>
        <v>2.8675623978046012</v>
      </c>
      <c r="L152" s="22"/>
      <c r="M152" s="24">
        <v>37947</v>
      </c>
      <c r="N152" s="26">
        <v>1.4339999999999999</v>
      </c>
      <c r="O152" s="25">
        <f t="shared" si="18"/>
        <v>2.7535810494929285</v>
      </c>
      <c r="P152" s="22"/>
      <c r="Q152" s="24">
        <v>665000</v>
      </c>
      <c r="R152" s="24">
        <f t="shared" si="19"/>
        <v>2218.8983585858591</v>
      </c>
      <c r="S152" s="26">
        <f t="shared" si="20"/>
        <v>1.9974595258455807</v>
      </c>
      <c r="T152" s="27">
        <f t="shared" si="21"/>
        <v>0.73631906868836317</v>
      </c>
      <c r="U152" s="22"/>
      <c r="V152" s="38">
        <f t="shared" si="22"/>
        <v>2.1114408741572537</v>
      </c>
      <c r="W152" s="22"/>
      <c r="X152" s="42">
        <f>I152-'(A) Current Law'!J150</f>
        <v>-87751.836400000146</v>
      </c>
      <c r="Y152" s="42">
        <f>J152-'(A) Current Law'!K150</f>
        <v>-276.99443308080845</v>
      </c>
      <c r="Z152" s="38">
        <f>O152-'(A) Current Law'!P150</f>
        <v>-7.8642343641069257E-2</v>
      </c>
      <c r="AA152" s="44">
        <f>N152-'(A) Current Law'!O150</f>
        <v>-0.13200000000000012</v>
      </c>
      <c r="AB152" s="42">
        <f>Q152-'(A) Current Law'!R150</f>
        <v>0</v>
      </c>
      <c r="AC152" s="42">
        <f>M152-'(A) Current Law'!N150</f>
        <v>-61570</v>
      </c>
      <c r="AD152" s="38">
        <f>S152-'(A) Current Law'!T150</f>
        <v>0</v>
      </c>
    </row>
    <row r="153" spans="1:30">
      <c r="A153" s="28" t="s">
        <v>306</v>
      </c>
      <c r="B153" s="29" t="s">
        <v>307</v>
      </c>
      <c r="C153" s="30">
        <v>5000620217</v>
      </c>
      <c r="D153" s="21">
        <v>7268.13</v>
      </c>
      <c r="E153" s="22"/>
      <c r="F153" s="48">
        <v>2500</v>
      </c>
      <c r="G153" s="45">
        <f t="shared" si="23"/>
        <v>0</v>
      </c>
      <c r="H153" s="22"/>
      <c r="I153" s="23">
        <v>18170325</v>
      </c>
      <c r="J153" s="24">
        <f t="shared" si="16"/>
        <v>2500</v>
      </c>
      <c r="K153" s="26">
        <f t="shared" si="17"/>
        <v>3.6336142741311481</v>
      </c>
      <c r="L153" s="22"/>
      <c r="M153" s="24">
        <v>2485045</v>
      </c>
      <c r="N153" s="26">
        <v>1.8169999999999999</v>
      </c>
      <c r="O153" s="25">
        <f t="shared" si="18"/>
        <v>3.1366669171709267</v>
      </c>
      <c r="P153" s="22"/>
      <c r="Q153" s="24">
        <v>10309658</v>
      </c>
      <c r="R153" s="24">
        <f t="shared" si="19"/>
        <v>1760.3844455176229</v>
      </c>
      <c r="S153" s="26">
        <f t="shared" si="20"/>
        <v>2.0616758627162906</v>
      </c>
      <c r="T153" s="27">
        <f t="shared" si="21"/>
        <v>0.70415377820704916</v>
      </c>
      <c r="U153" s="22"/>
      <c r="V153" s="38">
        <f t="shared" si="22"/>
        <v>2.5586232196765124</v>
      </c>
      <c r="W153" s="22"/>
      <c r="X153" s="42">
        <f>I153-'(A) Current Law'!J151</f>
        <v>-424038</v>
      </c>
      <c r="Y153" s="42">
        <f>J153-'(A) Current Law'!K151</f>
        <v>-58.342104502808979</v>
      </c>
      <c r="Z153" s="38">
        <f>O153-'(A) Current Law'!P151</f>
        <v>1.0321119733216477E-2</v>
      </c>
      <c r="AA153" s="44">
        <f>N153-'(A) Current Law'!O151</f>
        <v>-4.2000000000000037E-2</v>
      </c>
      <c r="AB153" s="42">
        <f>Q153-'(A) Current Law'!R151</f>
        <v>0</v>
      </c>
      <c r="AC153" s="42">
        <f>M153-'(A) Current Law'!N151</f>
        <v>-475650</v>
      </c>
      <c r="AD153" s="38">
        <f>S153-'(A) Current Law'!T151</f>
        <v>0</v>
      </c>
    </row>
    <row r="154" spans="1:30">
      <c r="A154" s="28" t="s">
        <v>308</v>
      </c>
      <c r="B154" s="29" t="s">
        <v>309</v>
      </c>
      <c r="C154" s="30">
        <v>480953270</v>
      </c>
      <c r="D154" s="21">
        <v>579.32000000000005</v>
      </c>
      <c r="E154" s="22"/>
      <c r="F154" s="48">
        <v>2500</v>
      </c>
      <c r="G154" s="45">
        <f t="shared" si="23"/>
        <v>0</v>
      </c>
      <c r="H154" s="22"/>
      <c r="I154" s="23">
        <v>1524860.4924000003</v>
      </c>
      <c r="J154" s="24">
        <f t="shared" si="16"/>
        <v>2632.1557902368299</v>
      </c>
      <c r="K154" s="26">
        <f t="shared" si="17"/>
        <v>3.170496153191765</v>
      </c>
      <c r="L154" s="22"/>
      <c r="M154" s="24">
        <v>127473</v>
      </c>
      <c r="N154" s="26">
        <v>1.585</v>
      </c>
      <c r="O154" s="25">
        <f t="shared" si="18"/>
        <v>2.9054537718394147</v>
      </c>
      <c r="P154" s="22"/>
      <c r="Q154" s="24">
        <v>550000</v>
      </c>
      <c r="R154" s="24">
        <f t="shared" si="19"/>
        <v>1169.4279500103569</v>
      </c>
      <c r="S154" s="26">
        <f t="shared" si="20"/>
        <v>1.1435622425438547</v>
      </c>
      <c r="T154" s="27">
        <f t="shared" si="21"/>
        <v>0.44428523355190042</v>
      </c>
      <c r="U154" s="22"/>
      <c r="V154" s="38">
        <f t="shared" si="22"/>
        <v>1.4086046238962051</v>
      </c>
      <c r="W154" s="22"/>
      <c r="X154" s="42">
        <f>I154-'(A) Current Law'!J152</f>
        <v>-78688.507599999662</v>
      </c>
      <c r="Y154" s="42">
        <f>J154-'(A) Current Law'!K152</f>
        <v>-135.82908858661813</v>
      </c>
      <c r="Z154" s="38">
        <f>O154-'(A) Current Law'!P152</f>
        <v>-2.8637933161364426E-2</v>
      </c>
      <c r="AA154" s="44">
        <f>N154-'(A) Current Law'!O152</f>
        <v>-8.2000000000000073E-2</v>
      </c>
      <c r="AB154" s="42">
        <f>Q154-'(A) Current Law'!R152</f>
        <v>0</v>
      </c>
      <c r="AC154" s="42">
        <f>M154-'(A) Current Law'!N152</f>
        <v>-64915</v>
      </c>
      <c r="AD154" s="38">
        <f>S154-'(A) Current Law'!T152</f>
        <v>0</v>
      </c>
    </row>
    <row r="155" spans="1:30">
      <c r="A155" s="28" t="s">
        <v>310</v>
      </c>
      <c r="B155" s="29" t="s">
        <v>311</v>
      </c>
      <c r="C155" s="30">
        <v>162242568</v>
      </c>
      <c r="D155" s="21">
        <v>944.76</v>
      </c>
      <c r="E155" s="22"/>
      <c r="F155" s="48">
        <v>2500</v>
      </c>
      <c r="G155" s="45">
        <f t="shared" si="23"/>
        <v>0</v>
      </c>
      <c r="H155" s="22"/>
      <c r="I155" s="23">
        <v>2411260.7519999999</v>
      </c>
      <c r="J155" s="24">
        <f t="shared" si="16"/>
        <v>2552.2468690461069</v>
      </c>
      <c r="K155" s="26">
        <f t="shared" si="17"/>
        <v>14.862072153591651</v>
      </c>
      <c r="L155" s="22"/>
      <c r="M155" s="24">
        <v>991469</v>
      </c>
      <c r="N155" s="26">
        <v>7.431</v>
      </c>
      <c r="O155" s="25">
        <f t="shared" si="18"/>
        <v>8.7510433883171768</v>
      </c>
      <c r="P155" s="22"/>
      <c r="Q155" s="24">
        <v>114000</v>
      </c>
      <c r="R155" s="24">
        <f t="shared" si="19"/>
        <v>1170.1056352936196</v>
      </c>
      <c r="S155" s="26">
        <f t="shared" si="20"/>
        <v>0.70265160004124194</v>
      </c>
      <c r="T155" s="27">
        <f t="shared" si="21"/>
        <v>0.45846099352095293</v>
      </c>
      <c r="U155" s="22"/>
      <c r="V155" s="38">
        <f t="shared" si="22"/>
        <v>6.813680365315717</v>
      </c>
      <c r="W155" s="22"/>
      <c r="X155" s="42">
        <f>I155-'(A) Current Law'!J153</f>
        <v>-573420.24800000014</v>
      </c>
      <c r="Y155" s="42">
        <f>J155-'(A) Current Law'!K153</f>
        <v>-606.94805876624741</v>
      </c>
      <c r="Z155" s="38">
        <f>O155-'(A) Current Law'!P153</f>
        <v>-1.714187906591814</v>
      </c>
      <c r="AA155" s="44">
        <f>N155-'(A) Current Law'!O153</f>
        <v>-1.7670000000000003</v>
      </c>
      <c r="AB155" s="42">
        <f>Q155-'(A) Current Law'!R153</f>
        <v>0</v>
      </c>
      <c r="AC155" s="42">
        <f>M155-'(A) Current Law'!N153</f>
        <v>-295306</v>
      </c>
      <c r="AD155" s="38">
        <f>S155-'(A) Current Law'!T153</f>
        <v>0</v>
      </c>
    </row>
    <row r="156" spans="1:30">
      <c r="A156" s="28" t="s">
        <v>312</v>
      </c>
      <c r="B156" s="29" t="s">
        <v>313</v>
      </c>
      <c r="C156" s="30">
        <v>1859263786</v>
      </c>
      <c r="D156" s="21">
        <v>2040.52</v>
      </c>
      <c r="E156" s="22"/>
      <c r="F156" s="48">
        <v>2500</v>
      </c>
      <c r="G156" s="45">
        <f t="shared" si="23"/>
        <v>0</v>
      </c>
      <c r="H156" s="22"/>
      <c r="I156" s="23">
        <v>5101300</v>
      </c>
      <c r="J156" s="24">
        <f t="shared" si="16"/>
        <v>2500</v>
      </c>
      <c r="K156" s="26">
        <f t="shared" si="17"/>
        <v>2.7437204114941007</v>
      </c>
      <c r="L156" s="22"/>
      <c r="M156" s="24">
        <v>96672</v>
      </c>
      <c r="N156" s="26">
        <v>1.3720000000000001</v>
      </c>
      <c r="O156" s="25">
        <f t="shared" si="18"/>
        <v>2.6917256376874326</v>
      </c>
      <c r="P156" s="22"/>
      <c r="Q156" s="24">
        <v>4164000</v>
      </c>
      <c r="R156" s="24">
        <f t="shared" si="19"/>
        <v>2088.032462313528</v>
      </c>
      <c r="S156" s="26">
        <f t="shared" si="20"/>
        <v>2.2395961408780969</v>
      </c>
      <c r="T156" s="27">
        <f t="shared" si="21"/>
        <v>0.83521298492541118</v>
      </c>
      <c r="U156" s="22"/>
      <c r="V156" s="38">
        <f t="shared" si="22"/>
        <v>2.2915909146847655</v>
      </c>
      <c r="W156" s="22"/>
      <c r="X156" s="42">
        <f>I156-'(A) Current Law'!J154</f>
        <v>-316515</v>
      </c>
      <c r="Y156" s="42">
        <f>J156-'(A) Current Law'!K154</f>
        <v>-155.11487267951316</v>
      </c>
      <c r="Z156" s="38">
        <f>O156-'(A) Current Law'!P154</f>
        <v>-3.223426414868058E-2</v>
      </c>
      <c r="AA156" s="44">
        <f>N156-'(A) Current Law'!O154</f>
        <v>-8.4999999999999964E-2</v>
      </c>
      <c r="AB156" s="42">
        <f>Q156-'(A) Current Law'!R154</f>
        <v>0</v>
      </c>
      <c r="AC156" s="42">
        <f>M156-'(A) Current Law'!N154</f>
        <v>-256583</v>
      </c>
      <c r="AD156" s="38">
        <f>S156-'(A) Current Law'!T154</f>
        <v>0</v>
      </c>
    </row>
    <row r="157" spans="1:30">
      <c r="A157" s="28" t="s">
        <v>314</v>
      </c>
      <c r="B157" s="29" t="s">
        <v>315</v>
      </c>
      <c r="C157" s="30">
        <v>50039043.5</v>
      </c>
      <c r="D157" s="21">
        <v>66.17</v>
      </c>
      <c r="E157" s="22"/>
      <c r="F157" s="48">
        <v>2500</v>
      </c>
      <c r="G157" s="45">
        <f t="shared" si="23"/>
        <v>0</v>
      </c>
      <c r="H157" s="22"/>
      <c r="I157" s="23">
        <v>178610.1496</v>
      </c>
      <c r="J157" s="24">
        <f t="shared" si="16"/>
        <v>2699.2617439927458</v>
      </c>
      <c r="K157" s="26">
        <f t="shared" si="17"/>
        <v>3.5694157423292872</v>
      </c>
      <c r="L157" s="22"/>
      <c r="M157" s="24">
        <v>23264</v>
      </c>
      <c r="N157" s="26">
        <v>1.7849999999999999</v>
      </c>
      <c r="O157" s="25">
        <f t="shared" si="18"/>
        <v>3.1044987820360714</v>
      </c>
      <c r="P157" s="22"/>
      <c r="Q157" s="24">
        <v>0</v>
      </c>
      <c r="R157" s="24">
        <f t="shared" si="19"/>
        <v>351.57926552818498</v>
      </c>
      <c r="S157" s="26">
        <f t="shared" si="20"/>
        <v>0</v>
      </c>
      <c r="T157" s="27">
        <f t="shared" si="21"/>
        <v>0.13025015684774949</v>
      </c>
      <c r="U157" s="22"/>
      <c r="V157" s="38">
        <f t="shared" si="22"/>
        <v>0.46491696029321583</v>
      </c>
      <c r="W157" s="22"/>
      <c r="X157" s="42">
        <f>I157-'(A) Current Law'!J155</f>
        <v>-47655.850399999996</v>
      </c>
      <c r="Y157" s="42">
        <f>J157-'(A) Current Law'!K155</f>
        <v>-720.20327036421349</v>
      </c>
      <c r="Z157" s="38">
        <f>O157-'(A) Current Law'!P155</f>
        <v>-0.99430058849945846</v>
      </c>
      <c r="AA157" s="44">
        <f>N157-'(A) Current Law'!O155</f>
        <v>9.4999999999999973E-2</v>
      </c>
      <c r="AB157" s="42">
        <f>Q157-'(A) Current Law'!R155</f>
        <v>0</v>
      </c>
      <c r="AC157" s="42">
        <f>M157-'(A) Current Law'!N155</f>
        <v>2098</v>
      </c>
      <c r="AD157" s="38">
        <f>S157-'(A) Current Law'!T155</f>
        <v>0</v>
      </c>
    </row>
    <row r="158" spans="1:30">
      <c r="A158" s="28" t="s">
        <v>316</v>
      </c>
      <c r="B158" s="29" t="s">
        <v>317</v>
      </c>
      <c r="C158" s="30">
        <v>3766367403</v>
      </c>
      <c r="D158" s="21">
        <v>5703</v>
      </c>
      <c r="E158" s="22"/>
      <c r="F158" s="48">
        <v>2500</v>
      </c>
      <c r="G158" s="45">
        <f t="shared" si="23"/>
        <v>0</v>
      </c>
      <c r="H158" s="22"/>
      <c r="I158" s="23">
        <v>14257500</v>
      </c>
      <c r="J158" s="24">
        <f t="shared" si="16"/>
        <v>2500</v>
      </c>
      <c r="K158" s="26">
        <f t="shared" si="17"/>
        <v>3.7854777493676179</v>
      </c>
      <c r="L158" s="22"/>
      <c r="M158" s="24">
        <v>2157831</v>
      </c>
      <c r="N158" s="26">
        <v>1.893</v>
      </c>
      <c r="O158" s="25">
        <f t="shared" si="18"/>
        <v>3.2125567437638529</v>
      </c>
      <c r="P158" s="22"/>
      <c r="Q158" s="24">
        <v>11110584</v>
      </c>
      <c r="R158" s="24">
        <f t="shared" si="19"/>
        <v>2326.567596002104</v>
      </c>
      <c r="S158" s="26">
        <f t="shared" si="20"/>
        <v>2.949946941222505</v>
      </c>
      <c r="T158" s="27">
        <f t="shared" si="21"/>
        <v>0.93062703840084171</v>
      </c>
      <c r="U158" s="22"/>
      <c r="V158" s="38">
        <f t="shared" si="22"/>
        <v>3.52286794682627</v>
      </c>
      <c r="W158" s="22"/>
      <c r="X158" s="42">
        <f>I158-'(A) Current Law'!J156</f>
        <v>-1565758</v>
      </c>
      <c r="Y158" s="42">
        <f>J158-'(A) Current Law'!K156</f>
        <v>-274.54988602489902</v>
      </c>
      <c r="Z158" s="38">
        <f>O158-'(A) Current Law'!P156</f>
        <v>-0.15480114859097283</v>
      </c>
      <c r="AA158" s="44">
        <f>N158-'(A) Current Law'!O156</f>
        <v>-0.20799999999999996</v>
      </c>
      <c r="AB158" s="42">
        <f>Q158-'(A) Current Law'!R156</f>
        <v>0</v>
      </c>
      <c r="AC158" s="42">
        <f>M158-'(A) Current Law'!N156</f>
        <v>-982720</v>
      </c>
      <c r="AD158" s="38">
        <f>S158-'(A) Current Law'!T156</f>
        <v>0</v>
      </c>
    </row>
    <row r="159" spans="1:30">
      <c r="A159" s="28" t="s">
        <v>318</v>
      </c>
      <c r="B159" s="29" t="s">
        <v>319</v>
      </c>
      <c r="C159" s="30">
        <v>14906928148</v>
      </c>
      <c r="D159" s="21">
        <v>13662.96</v>
      </c>
      <c r="E159" s="22"/>
      <c r="F159" s="48">
        <v>2500</v>
      </c>
      <c r="G159" s="45">
        <f t="shared" si="23"/>
        <v>0</v>
      </c>
      <c r="H159" s="22"/>
      <c r="I159" s="23">
        <v>34157400</v>
      </c>
      <c r="J159" s="24">
        <f t="shared" si="16"/>
        <v>2500</v>
      </c>
      <c r="K159" s="26">
        <f t="shared" si="17"/>
        <v>2.2913775166067838</v>
      </c>
      <c r="L159" s="22"/>
      <c r="M159" s="24">
        <v>0</v>
      </c>
      <c r="N159" s="26">
        <v>1.1459999999999999</v>
      </c>
      <c r="O159" s="25">
        <f t="shared" si="18"/>
        <v>2.2913775166067838</v>
      </c>
      <c r="P159" s="22"/>
      <c r="Q159" s="24">
        <v>32000000</v>
      </c>
      <c r="R159" s="24">
        <f t="shared" si="19"/>
        <v>2342.0986374841177</v>
      </c>
      <c r="S159" s="26">
        <f t="shared" si="20"/>
        <v>2.1466528638425957</v>
      </c>
      <c r="T159" s="27">
        <f t="shared" si="21"/>
        <v>0.93683945499364707</v>
      </c>
      <c r="U159" s="22"/>
      <c r="V159" s="38">
        <f t="shared" si="22"/>
        <v>2.1466528638425957</v>
      </c>
      <c r="W159" s="22"/>
      <c r="X159" s="42">
        <f>I159-'(A) Current Law'!J157</f>
        <v>807752</v>
      </c>
      <c r="Y159" s="42">
        <f>J159-'(A) Current Law'!K157</f>
        <v>59.11983933203328</v>
      </c>
      <c r="Z159" s="38">
        <f>O159-'(A) Current Law'!P157</f>
        <v>5.418634825233104E-2</v>
      </c>
      <c r="AA159" s="44">
        <f>N159-'(A) Current Law'!O157</f>
        <v>2.6999999999999913E-2</v>
      </c>
      <c r="AB159" s="42">
        <f>Q159-'(A) Current Law'!R157</f>
        <v>0</v>
      </c>
      <c r="AC159" s="42">
        <f>M159-'(A) Current Law'!N157</f>
        <v>0</v>
      </c>
      <c r="AD159" s="38">
        <f>S159-'(A) Current Law'!T157</f>
        <v>0</v>
      </c>
    </row>
    <row r="160" spans="1:30">
      <c r="A160" s="28" t="s">
        <v>320</v>
      </c>
      <c r="B160" s="29" t="s">
        <v>321</v>
      </c>
      <c r="C160" s="30">
        <v>830044577</v>
      </c>
      <c r="D160" s="21">
        <v>1416.94</v>
      </c>
      <c r="E160" s="22"/>
      <c r="F160" s="48">
        <v>2500</v>
      </c>
      <c r="G160" s="45">
        <f t="shared" si="23"/>
        <v>0</v>
      </c>
      <c r="H160" s="22"/>
      <c r="I160" s="23">
        <v>3542350</v>
      </c>
      <c r="J160" s="24">
        <f t="shared" si="16"/>
        <v>2500</v>
      </c>
      <c r="K160" s="26">
        <f t="shared" si="17"/>
        <v>4.2676623619456526</v>
      </c>
      <c r="L160" s="22"/>
      <c r="M160" s="24">
        <v>675603</v>
      </c>
      <c r="N160" s="26">
        <v>2.1339999999999999</v>
      </c>
      <c r="O160" s="25">
        <f t="shared" si="18"/>
        <v>3.4537265581099028</v>
      </c>
      <c r="P160" s="22"/>
      <c r="Q160" s="24">
        <v>2328205</v>
      </c>
      <c r="R160" s="24">
        <f t="shared" si="19"/>
        <v>2119.9260377997657</v>
      </c>
      <c r="S160" s="26">
        <f t="shared" si="20"/>
        <v>2.8049156208149046</v>
      </c>
      <c r="T160" s="27">
        <f t="shared" si="21"/>
        <v>0.84797041511990623</v>
      </c>
      <c r="U160" s="22"/>
      <c r="V160" s="38">
        <f t="shared" si="22"/>
        <v>3.6188514246506545</v>
      </c>
      <c r="W160" s="22"/>
      <c r="X160" s="42">
        <f>I160-'(A) Current Law'!J158</f>
        <v>197817</v>
      </c>
      <c r="Y160" s="42">
        <f>J160-'(A) Current Law'!K158</f>
        <v>139.60859316555388</v>
      </c>
      <c r="Z160" s="38">
        <f>O160-'(A) Current Law'!P158</f>
        <v>0.17226303738624393</v>
      </c>
      <c r="AA160" s="44">
        <f>N160-'(A) Current Law'!O158</f>
        <v>0.11899999999999977</v>
      </c>
      <c r="AB160" s="42">
        <f>Q160-'(A) Current Law'!R158</f>
        <v>0</v>
      </c>
      <c r="AC160" s="42">
        <f>M160-'(A) Current Law'!N158</f>
        <v>54831</v>
      </c>
      <c r="AD160" s="38">
        <f>S160-'(A) Current Law'!T158</f>
        <v>0</v>
      </c>
    </row>
    <row r="161" spans="1:30">
      <c r="A161" s="28" t="s">
        <v>322</v>
      </c>
      <c r="B161" s="29" t="s">
        <v>323</v>
      </c>
      <c r="C161" s="30">
        <v>376455528</v>
      </c>
      <c r="D161" s="21">
        <v>718.4799999999999</v>
      </c>
      <c r="E161" s="22"/>
      <c r="F161" s="48">
        <v>2500</v>
      </c>
      <c r="G161" s="45">
        <f t="shared" si="23"/>
        <v>0</v>
      </c>
      <c r="H161" s="22"/>
      <c r="I161" s="23">
        <v>1850509.8807999997</v>
      </c>
      <c r="J161" s="24">
        <f t="shared" si="16"/>
        <v>2575.5899688230706</v>
      </c>
      <c r="K161" s="26">
        <f t="shared" si="17"/>
        <v>4.9156135138491042</v>
      </c>
      <c r="L161" s="22"/>
      <c r="M161" s="24">
        <v>428373</v>
      </c>
      <c r="N161" s="26">
        <v>2.4580000000000002</v>
      </c>
      <c r="O161" s="25">
        <f t="shared" si="18"/>
        <v>3.7777022118798578</v>
      </c>
      <c r="P161" s="22"/>
      <c r="Q161" s="24">
        <v>800000</v>
      </c>
      <c r="R161" s="24">
        <f t="shared" si="19"/>
        <v>1709.6829417659505</v>
      </c>
      <c r="S161" s="26">
        <f t="shared" si="20"/>
        <v>2.1250850113695234</v>
      </c>
      <c r="T161" s="27">
        <f t="shared" si="21"/>
        <v>0.66380245398579463</v>
      </c>
      <c r="U161" s="22"/>
      <c r="V161" s="38">
        <f t="shared" si="22"/>
        <v>3.2629963133387698</v>
      </c>
      <c r="W161" s="22"/>
      <c r="X161" s="42">
        <f>I161-'(A) Current Law'!J159</f>
        <v>4068.8807999996934</v>
      </c>
      <c r="Y161" s="42">
        <f>J161-'(A) Current Law'!K159</f>
        <v>5.663178933303243</v>
      </c>
      <c r="Z161" s="38">
        <f>O161-'(A) Current Law'!P159</f>
        <v>5.8091538504382534E-2</v>
      </c>
      <c r="AA161" s="44">
        <f>N161-'(A) Current Law'!O159</f>
        <v>6.0000000000002274E-3</v>
      </c>
      <c r="AB161" s="42">
        <f>Q161-'(A) Current Law'!R159</f>
        <v>0</v>
      </c>
      <c r="AC161" s="42">
        <f>M161-'(A) Current Law'!N159</f>
        <v>-17800</v>
      </c>
      <c r="AD161" s="38">
        <f>S161-'(A) Current Law'!T159</f>
        <v>0</v>
      </c>
    </row>
    <row r="162" spans="1:30" ht="31.2">
      <c r="A162" s="28" t="s">
        <v>324</v>
      </c>
      <c r="B162" s="29" t="s">
        <v>325</v>
      </c>
      <c r="C162" s="30">
        <v>230130640</v>
      </c>
      <c r="D162" s="21">
        <v>311.64999999999998</v>
      </c>
      <c r="E162" s="22"/>
      <c r="F162" s="48">
        <v>2500</v>
      </c>
      <c r="G162" s="45">
        <f t="shared" si="23"/>
        <v>0</v>
      </c>
      <c r="H162" s="22"/>
      <c r="I162" s="23">
        <v>927624.47</v>
      </c>
      <c r="J162" s="24">
        <f t="shared" si="16"/>
        <v>2976.4943686828174</v>
      </c>
      <c r="K162" s="26">
        <f t="shared" si="17"/>
        <v>4.0308603408915911</v>
      </c>
      <c r="L162" s="22"/>
      <c r="M162" s="24">
        <v>159975</v>
      </c>
      <c r="N162" s="26">
        <v>2.0150000000000001</v>
      </c>
      <c r="O162" s="25">
        <f t="shared" si="18"/>
        <v>3.3357117070547404</v>
      </c>
      <c r="P162" s="22"/>
      <c r="Q162" s="24">
        <v>695000</v>
      </c>
      <c r="R162" s="24">
        <f t="shared" si="19"/>
        <v>2743.3819990373818</v>
      </c>
      <c r="S162" s="26">
        <f t="shared" si="20"/>
        <v>3.0200237569408399</v>
      </c>
      <c r="T162" s="27">
        <f t="shared" si="21"/>
        <v>0.92168224065930471</v>
      </c>
      <c r="U162" s="22"/>
      <c r="V162" s="38">
        <f t="shared" si="22"/>
        <v>3.7151723907776901</v>
      </c>
      <c r="W162" s="22"/>
      <c r="X162" s="42">
        <f>I162-'(A) Current Law'!J160</f>
        <v>-134884.53000000003</v>
      </c>
      <c r="Y162" s="42">
        <f>J162-'(A) Current Law'!K160</f>
        <v>-432.8077330338524</v>
      </c>
      <c r="Z162" s="38">
        <f>O162-'(A) Current Law'!P160</f>
        <v>-0.24004856545829822</v>
      </c>
      <c r="AA162" s="44">
        <f>N162-'(A) Current Law'!O160</f>
        <v>-0.29299999999999971</v>
      </c>
      <c r="AB162" s="42">
        <f>Q162-'(A) Current Law'!R160</f>
        <v>0</v>
      </c>
      <c r="AC162" s="42">
        <f>M162-'(A) Current Law'!N160</f>
        <v>-79642</v>
      </c>
      <c r="AD162" s="38">
        <f>S162-'(A) Current Law'!T160</f>
        <v>0</v>
      </c>
    </row>
    <row r="163" spans="1:30">
      <c r="A163" s="28" t="s">
        <v>326</v>
      </c>
      <c r="B163" s="29" t="s">
        <v>327</v>
      </c>
      <c r="C163" s="30">
        <v>15281273</v>
      </c>
      <c r="D163" s="21">
        <v>213.46</v>
      </c>
      <c r="E163" s="22"/>
      <c r="F163" s="48">
        <v>2500</v>
      </c>
      <c r="G163" s="45">
        <f t="shared" si="23"/>
        <v>0</v>
      </c>
      <c r="H163" s="22"/>
      <c r="I163" s="23">
        <v>554012.01159999997</v>
      </c>
      <c r="J163" s="24">
        <f t="shared" si="16"/>
        <v>2595.3902913894872</v>
      </c>
      <c r="K163" s="26">
        <f t="shared" si="17"/>
        <v>36.254310200465625</v>
      </c>
      <c r="L163" s="22"/>
      <c r="M163" s="24">
        <v>256835</v>
      </c>
      <c r="N163" s="26">
        <v>18.126999999999999</v>
      </c>
      <c r="O163" s="25">
        <f t="shared" si="18"/>
        <v>19.44713713314329</v>
      </c>
      <c r="P163" s="22"/>
      <c r="Q163" s="24">
        <v>13000</v>
      </c>
      <c r="R163" s="24">
        <f t="shared" si="19"/>
        <v>1264.1010025297478</v>
      </c>
      <c r="S163" s="26">
        <f t="shared" si="20"/>
        <v>0.85071446600031286</v>
      </c>
      <c r="T163" s="27">
        <f t="shared" si="21"/>
        <v>0.48705622685094868</v>
      </c>
      <c r="U163" s="22"/>
      <c r="V163" s="38">
        <f t="shared" si="22"/>
        <v>17.657887533322651</v>
      </c>
      <c r="W163" s="22"/>
      <c r="X163" s="42">
        <f>I163-'(A) Current Law'!J161</f>
        <v>-149231.98840000003</v>
      </c>
      <c r="Y163" s="42">
        <f>J163-'(A) Current Law'!K161</f>
        <v>-699.10984915206609</v>
      </c>
      <c r="Z163" s="38">
        <f>O163-'(A) Current Law'!P161</f>
        <v>-4.8298324622562561</v>
      </c>
      <c r="AA163" s="44">
        <f>N163-'(A) Current Law'!O161</f>
        <v>-4.8830000000000027</v>
      </c>
      <c r="AB163" s="42">
        <f>Q163-'(A) Current Law'!R161</f>
        <v>0</v>
      </c>
      <c r="AC163" s="42">
        <f>M163-'(A) Current Law'!N161</f>
        <v>-75426</v>
      </c>
      <c r="AD163" s="38">
        <f>S163-'(A) Current Law'!T161</f>
        <v>0</v>
      </c>
    </row>
    <row r="164" spans="1:30">
      <c r="A164" s="28" t="s">
        <v>328</v>
      </c>
      <c r="B164" s="29" t="s">
        <v>329</v>
      </c>
      <c r="C164" s="30">
        <v>890219825</v>
      </c>
      <c r="D164" s="21">
        <v>1056.43</v>
      </c>
      <c r="E164" s="22"/>
      <c r="F164" s="48">
        <v>2500</v>
      </c>
      <c r="G164" s="45">
        <f t="shared" si="23"/>
        <v>0</v>
      </c>
      <c r="H164" s="22"/>
      <c r="I164" s="23">
        <v>2641075</v>
      </c>
      <c r="J164" s="24">
        <f t="shared" si="16"/>
        <v>2500</v>
      </c>
      <c r="K164" s="26">
        <f t="shared" si="17"/>
        <v>2.9667672251626165</v>
      </c>
      <c r="L164" s="22"/>
      <c r="M164" s="24">
        <v>145143</v>
      </c>
      <c r="N164" s="26">
        <v>1.4830000000000001</v>
      </c>
      <c r="O164" s="25">
        <f t="shared" si="18"/>
        <v>2.8037254730875039</v>
      </c>
      <c r="P164" s="22"/>
      <c r="Q164" s="24">
        <v>1114690</v>
      </c>
      <c r="R164" s="24">
        <f t="shared" si="19"/>
        <v>1192.5380763514856</v>
      </c>
      <c r="S164" s="26">
        <f t="shared" si="20"/>
        <v>1.2521513997961122</v>
      </c>
      <c r="T164" s="27">
        <f t="shared" si="21"/>
        <v>0.47701523054059425</v>
      </c>
      <c r="U164" s="22"/>
      <c r="V164" s="38">
        <f t="shared" si="22"/>
        <v>1.4151931518712246</v>
      </c>
      <c r="W164" s="22"/>
      <c r="X164" s="42">
        <f>I164-'(A) Current Law'!J162</f>
        <v>-422274</v>
      </c>
      <c r="Y164" s="42">
        <f>J164-'(A) Current Law'!K162</f>
        <v>-399.71791789328199</v>
      </c>
      <c r="Z164" s="38">
        <f>O164-'(A) Current Law'!P162</f>
        <v>-0.1835063603531859</v>
      </c>
      <c r="AA164" s="44">
        <f>N164-'(A) Current Law'!O162</f>
        <v>-0.23799999999999999</v>
      </c>
      <c r="AB164" s="42">
        <f>Q164-'(A) Current Law'!R162</f>
        <v>0</v>
      </c>
      <c r="AC164" s="42">
        <f>M164-'(A) Current Law'!N162</f>
        <v>-258913</v>
      </c>
      <c r="AD164" s="38">
        <f>S164-'(A) Current Law'!T162</f>
        <v>0</v>
      </c>
    </row>
    <row r="165" spans="1:30">
      <c r="A165" s="28" t="s">
        <v>330</v>
      </c>
      <c r="B165" s="29" t="s">
        <v>331</v>
      </c>
      <c r="C165" s="30">
        <v>894546478</v>
      </c>
      <c r="D165" s="21">
        <v>1631.51</v>
      </c>
      <c r="E165" s="22"/>
      <c r="F165" s="48">
        <v>2500</v>
      </c>
      <c r="G165" s="45">
        <f t="shared" si="23"/>
        <v>0</v>
      </c>
      <c r="H165" s="22"/>
      <c r="I165" s="23">
        <v>4078775</v>
      </c>
      <c r="J165" s="24">
        <f t="shared" si="16"/>
        <v>2500</v>
      </c>
      <c r="K165" s="26">
        <f t="shared" si="17"/>
        <v>4.5596009825215589</v>
      </c>
      <c r="L165" s="22"/>
      <c r="M165" s="24">
        <v>858689</v>
      </c>
      <c r="N165" s="26">
        <v>2.2799999999999998</v>
      </c>
      <c r="O165" s="25">
        <f t="shared" si="18"/>
        <v>3.5996855157256573</v>
      </c>
      <c r="P165" s="22"/>
      <c r="Q165" s="24">
        <v>2320000</v>
      </c>
      <c r="R165" s="24">
        <f t="shared" si="19"/>
        <v>1948.3110737905376</v>
      </c>
      <c r="S165" s="26">
        <f t="shared" si="20"/>
        <v>2.5934929677292855</v>
      </c>
      <c r="T165" s="27">
        <f t="shared" si="21"/>
        <v>0.77932442951621506</v>
      </c>
      <c r="U165" s="22"/>
      <c r="V165" s="38">
        <f t="shared" si="22"/>
        <v>3.5534084345251875</v>
      </c>
      <c r="W165" s="22"/>
      <c r="X165" s="42">
        <f>I165-'(A) Current Law'!J163</f>
        <v>323802</v>
      </c>
      <c r="Y165" s="42">
        <f>J165-'(A) Current Law'!K163</f>
        <v>198.46767718248748</v>
      </c>
      <c r="Z165" s="38">
        <f>O165-'(A) Current Law'!P163</f>
        <v>0.23398448839457675</v>
      </c>
      <c r="AA165" s="44">
        <f>N165-'(A) Current Law'!O163</f>
        <v>0.18099999999999961</v>
      </c>
      <c r="AB165" s="42">
        <f>Q165-'(A) Current Law'!R163</f>
        <v>0</v>
      </c>
      <c r="AC165" s="42">
        <f>M165-'(A) Current Law'!N163</f>
        <v>114492</v>
      </c>
      <c r="AD165" s="38">
        <f>S165-'(A) Current Law'!T163</f>
        <v>0</v>
      </c>
    </row>
    <row r="166" spans="1:30">
      <c r="A166" s="28" t="s">
        <v>332</v>
      </c>
      <c r="B166" s="29" t="s">
        <v>333</v>
      </c>
      <c r="C166" s="30">
        <v>1013755195</v>
      </c>
      <c r="D166" s="21">
        <v>1542.04</v>
      </c>
      <c r="E166" s="22"/>
      <c r="F166" s="48">
        <v>2500</v>
      </c>
      <c r="G166" s="45">
        <f t="shared" si="23"/>
        <v>0</v>
      </c>
      <c r="H166" s="22"/>
      <c r="I166" s="23">
        <v>3855100</v>
      </c>
      <c r="J166" s="24">
        <f t="shared" si="16"/>
        <v>2500</v>
      </c>
      <c r="K166" s="26">
        <f t="shared" si="17"/>
        <v>3.8027918564698453</v>
      </c>
      <c r="L166" s="22"/>
      <c r="M166" s="24">
        <v>589114</v>
      </c>
      <c r="N166" s="26">
        <v>1.901</v>
      </c>
      <c r="O166" s="25">
        <f t="shared" si="18"/>
        <v>3.2216712832726841</v>
      </c>
      <c r="P166" s="22"/>
      <c r="Q166" s="24">
        <v>2800000</v>
      </c>
      <c r="R166" s="24">
        <f t="shared" si="19"/>
        <v>2197.8119893128583</v>
      </c>
      <c r="S166" s="26">
        <f t="shared" si="20"/>
        <v>2.7620080408071299</v>
      </c>
      <c r="T166" s="27">
        <f t="shared" si="21"/>
        <v>0.87912479572514335</v>
      </c>
      <c r="U166" s="22"/>
      <c r="V166" s="38">
        <f t="shared" si="22"/>
        <v>3.3431286140042915</v>
      </c>
      <c r="W166" s="22"/>
      <c r="X166" s="42">
        <f>I166-'(A) Current Law'!J164</f>
        <v>-247068</v>
      </c>
      <c r="Y166" s="42">
        <f>J166-'(A) Current Law'!K164</f>
        <v>-160.22152473347023</v>
      </c>
      <c r="Z166" s="38">
        <f>O166-'(A) Current Law'!P164</f>
        <v>-6.8741447978473591E-2</v>
      </c>
      <c r="AA166" s="44">
        <f>N166-'(A) Current Law'!O164</f>
        <v>-0.12200000000000011</v>
      </c>
      <c r="AB166" s="42">
        <f>Q166-'(A) Current Law'!R164</f>
        <v>0</v>
      </c>
      <c r="AC166" s="42">
        <f>M166-'(A) Current Law'!N164</f>
        <v>-177381</v>
      </c>
      <c r="AD166" s="38">
        <f>S166-'(A) Current Law'!T164</f>
        <v>0</v>
      </c>
    </row>
    <row r="167" spans="1:30">
      <c r="A167" s="28" t="s">
        <v>334</v>
      </c>
      <c r="B167" s="29" t="s">
        <v>335</v>
      </c>
      <c r="C167" s="30">
        <v>1920200131</v>
      </c>
      <c r="D167" s="21">
        <v>641.89</v>
      </c>
      <c r="E167" s="22"/>
      <c r="F167" s="48">
        <v>2500</v>
      </c>
      <c r="G167" s="45">
        <f t="shared" si="23"/>
        <v>0</v>
      </c>
      <c r="H167" s="22"/>
      <c r="I167" s="23">
        <v>1663176.9236000001</v>
      </c>
      <c r="J167" s="24">
        <f t="shared" si="16"/>
        <v>2591.0622125286268</v>
      </c>
      <c r="K167" s="26">
        <f t="shared" si="17"/>
        <v>0.86614769822656579</v>
      </c>
      <c r="L167" s="22"/>
      <c r="M167" s="24">
        <v>0</v>
      </c>
      <c r="N167" s="26">
        <v>0.433</v>
      </c>
      <c r="O167" s="25">
        <f t="shared" si="18"/>
        <v>0.86614769822656579</v>
      </c>
      <c r="P167" s="22"/>
      <c r="Q167" s="24">
        <v>1469840</v>
      </c>
      <c r="R167" s="24">
        <f t="shared" si="19"/>
        <v>2289.8627490691551</v>
      </c>
      <c r="S167" s="26">
        <f t="shared" si="20"/>
        <v>0.76546187882746264</v>
      </c>
      <c r="T167" s="27">
        <f t="shared" si="21"/>
        <v>0.88375444556943705</v>
      </c>
      <c r="U167" s="22"/>
      <c r="V167" s="38">
        <f t="shared" si="22"/>
        <v>0.76546187882746264</v>
      </c>
      <c r="W167" s="22"/>
      <c r="X167" s="42">
        <f>I167-'(A) Current Law'!J165</f>
        <v>-19615.076399999904</v>
      </c>
      <c r="Y167" s="42">
        <f>J167-'(A) Current Law'!K165</f>
        <v>-30.558314352926118</v>
      </c>
      <c r="Z167" s="38">
        <f>O167-'(A) Current Law'!P165</f>
        <v>-1.021512085294185E-2</v>
      </c>
      <c r="AA167" s="44">
        <f>N167-'(A) Current Law'!O165</f>
        <v>-5.0000000000000044E-3</v>
      </c>
      <c r="AB167" s="42">
        <f>Q167-'(A) Current Law'!R165</f>
        <v>0</v>
      </c>
      <c r="AC167" s="42">
        <f>M167-'(A) Current Law'!N165</f>
        <v>0</v>
      </c>
      <c r="AD167" s="38">
        <f>S167-'(A) Current Law'!T165</f>
        <v>0</v>
      </c>
    </row>
    <row r="168" spans="1:30">
      <c r="A168" s="28" t="s">
        <v>336</v>
      </c>
      <c r="B168" s="29" t="s">
        <v>337</v>
      </c>
      <c r="C168" s="30">
        <v>701150330</v>
      </c>
      <c r="D168" s="21">
        <v>1851.5700000000002</v>
      </c>
      <c r="E168" s="22"/>
      <c r="F168" s="48">
        <v>2500</v>
      </c>
      <c r="G168" s="45">
        <f t="shared" si="23"/>
        <v>0</v>
      </c>
      <c r="H168" s="22"/>
      <c r="I168" s="23">
        <v>4628925</v>
      </c>
      <c r="J168" s="24">
        <f t="shared" si="16"/>
        <v>2500</v>
      </c>
      <c r="K168" s="26">
        <f t="shared" si="17"/>
        <v>6.6019009076127801</v>
      </c>
      <c r="L168" s="22"/>
      <c r="M168" s="24">
        <v>1388958</v>
      </c>
      <c r="N168" s="26">
        <v>3.3010000000000002</v>
      </c>
      <c r="O168" s="25">
        <f t="shared" si="18"/>
        <v>4.6209305784681014</v>
      </c>
      <c r="P168" s="22"/>
      <c r="Q168" s="24">
        <v>1700000</v>
      </c>
      <c r="R168" s="24">
        <f t="shared" si="19"/>
        <v>1668.2912339258035</v>
      </c>
      <c r="S168" s="26">
        <f t="shared" si="20"/>
        <v>2.4245870354222041</v>
      </c>
      <c r="T168" s="27">
        <f t="shared" si="21"/>
        <v>0.66731649357032141</v>
      </c>
      <c r="U168" s="22"/>
      <c r="V168" s="38">
        <f t="shared" si="22"/>
        <v>4.4055573645668824</v>
      </c>
      <c r="W168" s="22"/>
      <c r="X168" s="42">
        <f>I168-'(A) Current Law'!J166</f>
        <v>-2161320</v>
      </c>
      <c r="Y168" s="42">
        <f>J168-'(A) Current Law'!K166</f>
        <v>-1167.2904616082565</v>
      </c>
      <c r="Z168" s="38">
        <f>O168-'(A) Current Law'!P166</f>
        <v>-2.5326266337206169</v>
      </c>
      <c r="AA168" s="44">
        <f>N168-'(A) Current Law'!O166</f>
        <v>-0.49699999999999989</v>
      </c>
      <c r="AB168" s="42">
        <f>Q168-'(A) Current Law'!R166</f>
        <v>0</v>
      </c>
      <c r="AC168" s="42">
        <f>M168-'(A) Current Law'!N166</f>
        <v>-385568</v>
      </c>
      <c r="AD168" s="38">
        <f>S168-'(A) Current Law'!T166</f>
        <v>0</v>
      </c>
    </row>
    <row r="169" spans="1:30">
      <c r="A169" s="28" t="s">
        <v>338</v>
      </c>
      <c r="B169" s="29" t="s">
        <v>339</v>
      </c>
      <c r="C169" s="30">
        <v>7738380352</v>
      </c>
      <c r="D169" s="21">
        <v>6453.75</v>
      </c>
      <c r="E169" s="22"/>
      <c r="F169" s="48">
        <v>2500</v>
      </c>
      <c r="G169" s="45">
        <f t="shared" si="23"/>
        <v>0</v>
      </c>
      <c r="H169" s="22"/>
      <c r="I169" s="23">
        <v>16134375</v>
      </c>
      <c r="J169" s="24">
        <f t="shared" si="16"/>
        <v>2500</v>
      </c>
      <c r="K169" s="26">
        <f t="shared" si="17"/>
        <v>2.0849808701674943</v>
      </c>
      <c r="L169" s="22"/>
      <c r="M169" s="24">
        <v>0</v>
      </c>
      <c r="N169" s="26">
        <v>1.042</v>
      </c>
      <c r="O169" s="25">
        <f t="shared" si="18"/>
        <v>2.0849808701674943</v>
      </c>
      <c r="P169" s="22"/>
      <c r="Q169" s="24">
        <v>13200000</v>
      </c>
      <c r="R169" s="24">
        <f t="shared" si="19"/>
        <v>2045.3224869262058</v>
      </c>
      <c r="S169" s="26">
        <f t="shared" si="20"/>
        <v>1.7057833034258174</v>
      </c>
      <c r="T169" s="27">
        <f t="shared" si="21"/>
        <v>0.81812899477048229</v>
      </c>
      <c r="U169" s="22"/>
      <c r="V169" s="38">
        <f t="shared" si="22"/>
        <v>1.7057833034258174</v>
      </c>
      <c r="W169" s="22"/>
      <c r="X169" s="42">
        <f>I169-'(A) Current Law'!J167</f>
        <v>598585</v>
      </c>
      <c r="Y169" s="42">
        <f>J169-'(A) Current Law'!K167</f>
        <v>92.749951578539822</v>
      </c>
      <c r="Z169" s="38">
        <f>O169-'(A) Current Law'!P167</f>
        <v>7.7352749900086781E-2</v>
      </c>
      <c r="AA169" s="44">
        <f>N169-'(A) Current Law'!O167</f>
        <v>3.8000000000000034E-2</v>
      </c>
      <c r="AB169" s="42">
        <f>Q169-'(A) Current Law'!R167</f>
        <v>0</v>
      </c>
      <c r="AC169" s="42">
        <f>M169-'(A) Current Law'!N167</f>
        <v>0</v>
      </c>
      <c r="AD169" s="38">
        <f>S169-'(A) Current Law'!T167</f>
        <v>0</v>
      </c>
    </row>
    <row r="170" spans="1:30">
      <c r="A170" s="28" t="s">
        <v>340</v>
      </c>
      <c r="B170" s="29" t="s">
        <v>341</v>
      </c>
      <c r="C170" s="30">
        <v>2008981116</v>
      </c>
      <c r="D170" s="21">
        <v>2043.0800000000002</v>
      </c>
      <c r="E170" s="22"/>
      <c r="F170" s="48">
        <v>2500</v>
      </c>
      <c r="G170" s="45">
        <f t="shared" si="23"/>
        <v>0</v>
      </c>
      <c r="H170" s="22"/>
      <c r="I170" s="23">
        <v>5107700</v>
      </c>
      <c r="J170" s="24">
        <f t="shared" si="16"/>
        <v>2500</v>
      </c>
      <c r="K170" s="26">
        <f t="shared" si="17"/>
        <v>2.5424330568968871</v>
      </c>
      <c r="L170" s="22"/>
      <c r="M170" s="24">
        <v>0</v>
      </c>
      <c r="N170" s="26">
        <v>1.2709999999999999</v>
      </c>
      <c r="O170" s="25">
        <f t="shared" si="18"/>
        <v>2.5424330568968871</v>
      </c>
      <c r="P170" s="22"/>
      <c r="Q170" s="24">
        <v>3533292</v>
      </c>
      <c r="R170" s="24">
        <f t="shared" si="19"/>
        <v>1729.3948352487419</v>
      </c>
      <c r="S170" s="26">
        <f t="shared" si="20"/>
        <v>1.7587482390252593</v>
      </c>
      <c r="T170" s="27">
        <f t="shared" si="21"/>
        <v>0.69175793409949682</v>
      </c>
      <c r="U170" s="22"/>
      <c r="V170" s="38">
        <f t="shared" si="22"/>
        <v>1.7587482390252593</v>
      </c>
      <c r="W170" s="22"/>
      <c r="X170" s="42">
        <f>I170-'(A) Current Law'!J168</f>
        <v>-98703</v>
      </c>
      <c r="Y170" s="42">
        <f>J170-'(A) Current Law'!K168</f>
        <v>-48.310883567946348</v>
      </c>
      <c r="Z170" s="38">
        <f>O170-'(A) Current Law'!P168</f>
        <v>-2.0135580010101073E-2</v>
      </c>
      <c r="AA170" s="44">
        <f>N170-'(A) Current Law'!O168</f>
        <v>-2.5000000000000133E-2</v>
      </c>
      <c r="AB170" s="42">
        <f>Q170-'(A) Current Law'!R168</f>
        <v>0</v>
      </c>
      <c r="AC170" s="42">
        <f>M170-'(A) Current Law'!N168</f>
        <v>-58251</v>
      </c>
      <c r="AD170" s="38">
        <f>S170-'(A) Current Law'!T168</f>
        <v>0</v>
      </c>
    </row>
    <row r="171" spans="1:30">
      <c r="A171" s="28" t="s">
        <v>342</v>
      </c>
      <c r="B171" s="29" t="s">
        <v>343</v>
      </c>
      <c r="C171" s="30">
        <v>52709625</v>
      </c>
      <c r="D171" s="21">
        <v>41.89</v>
      </c>
      <c r="E171" s="22"/>
      <c r="F171" s="48">
        <v>2500</v>
      </c>
      <c r="G171" s="45">
        <f t="shared" si="23"/>
        <v>0</v>
      </c>
      <c r="H171" s="22"/>
      <c r="I171" s="23">
        <v>410803.75760000001</v>
      </c>
      <c r="J171" s="24">
        <f t="shared" si="16"/>
        <v>9806.7261303413707</v>
      </c>
      <c r="K171" s="26">
        <f t="shared" si="17"/>
        <v>7.7937142903217387</v>
      </c>
      <c r="L171" s="22"/>
      <c r="M171" s="24">
        <v>135828</v>
      </c>
      <c r="N171" s="26">
        <v>3.8969999999999998</v>
      </c>
      <c r="O171" s="25">
        <f t="shared" si="18"/>
        <v>5.216803526870093</v>
      </c>
      <c r="P171" s="22"/>
      <c r="Q171" s="24">
        <v>0</v>
      </c>
      <c r="R171" s="24">
        <f t="shared" si="19"/>
        <v>3242.4922415851038</v>
      </c>
      <c r="S171" s="26">
        <f t="shared" si="20"/>
        <v>0</v>
      </c>
      <c r="T171" s="27">
        <f t="shared" si="21"/>
        <v>0.33063962412012754</v>
      </c>
      <c r="U171" s="22"/>
      <c r="V171" s="38">
        <f t="shared" si="22"/>
        <v>2.5769107634516466</v>
      </c>
      <c r="W171" s="22"/>
      <c r="X171" s="42">
        <f>I171-'(A) Current Law'!J169</f>
        <v>-34034.242399999988</v>
      </c>
      <c r="Y171" s="42">
        <f>J171-'(A) Current Law'!K169</f>
        <v>-812.46699450942833</v>
      </c>
      <c r="Z171" s="38">
        <f>O171-'(A) Current Law'!P169</f>
        <v>-0.26980352070423574</v>
      </c>
      <c r="AA171" s="44">
        <f>N171-'(A) Current Law'!O169</f>
        <v>-0.32299999999999995</v>
      </c>
      <c r="AB171" s="42">
        <f>Q171-'(A) Current Law'!R169</f>
        <v>0</v>
      </c>
      <c r="AC171" s="42">
        <f>M171-'(A) Current Law'!N169</f>
        <v>-19813</v>
      </c>
      <c r="AD171" s="38">
        <f>S171-'(A) Current Law'!T169</f>
        <v>0</v>
      </c>
    </row>
    <row r="172" spans="1:30">
      <c r="A172" s="28" t="s">
        <v>344</v>
      </c>
      <c r="B172" s="29" t="s">
        <v>345</v>
      </c>
      <c r="C172" s="30">
        <v>11367474204</v>
      </c>
      <c r="D172" s="21">
        <v>13316.62</v>
      </c>
      <c r="E172" s="22"/>
      <c r="F172" s="48">
        <v>2500</v>
      </c>
      <c r="G172" s="45">
        <f t="shared" si="23"/>
        <v>0</v>
      </c>
      <c r="H172" s="22"/>
      <c r="I172" s="23">
        <v>33291550.000000004</v>
      </c>
      <c r="J172" s="24">
        <f t="shared" si="16"/>
        <v>2500</v>
      </c>
      <c r="K172" s="26">
        <f t="shared" si="17"/>
        <v>2.9286673013328972</v>
      </c>
      <c r="L172" s="22"/>
      <c r="M172" s="24">
        <v>1637290</v>
      </c>
      <c r="N172" s="26">
        <v>1.464</v>
      </c>
      <c r="O172" s="25">
        <f t="shared" si="18"/>
        <v>2.7846344255491222</v>
      </c>
      <c r="P172" s="22"/>
      <c r="Q172" s="24">
        <v>27500000</v>
      </c>
      <c r="R172" s="24">
        <f t="shared" si="19"/>
        <v>2188.0394574599259</v>
      </c>
      <c r="S172" s="26">
        <f t="shared" si="20"/>
        <v>2.4191829694518479</v>
      </c>
      <c r="T172" s="27">
        <f t="shared" si="21"/>
        <v>0.87521578298397029</v>
      </c>
      <c r="U172" s="22"/>
      <c r="V172" s="38">
        <f t="shared" si="22"/>
        <v>2.5632158452356228</v>
      </c>
      <c r="W172" s="22"/>
      <c r="X172" s="42">
        <f>I172-'(A) Current Law'!J170</f>
        <v>1776048.0000000037</v>
      </c>
      <c r="Y172" s="42">
        <f>J172-'(A) Current Law'!K170</f>
        <v>133.37078027307234</v>
      </c>
      <c r="Z172" s="38">
        <f>O172-'(A) Current Law'!P170</f>
        <v>0.13122492941088959</v>
      </c>
      <c r="AA172" s="44">
        <f>N172-'(A) Current Law'!O170</f>
        <v>7.8000000000000069E-2</v>
      </c>
      <c r="AB172" s="42">
        <f>Q172-'(A) Current Law'!R170</f>
        <v>0</v>
      </c>
      <c r="AC172" s="42">
        <f>M172-'(A) Current Law'!N170</f>
        <v>284352</v>
      </c>
      <c r="AD172" s="38">
        <f>S172-'(A) Current Law'!T170</f>
        <v>0</v>
      </c>
    </row>
    <row r="173" spans="1:30">
      <c r="A173" s="28" t="s">
        <v>346</v>
      </c>
      <c r="B173" s="29" t="s">
        <v>347</v>
      </c>
      <c r="C173" s="30">
        <v>166273135</v>
      </c>
      <c r="D173" s="21">
        <v>342.51000000000005</v>
      </c>
      <c r="E173" s="22"/>
      <c r="F173" s="48">
        <v>2500</v>
      </c>
      <c r="G173" s="45">
        <f t="shared" si="23"/>
        <v>0</v>
      </c>
      <c r="H173" s="22"/>
      <c r="I173" s="23">
        <v>1004754.6460000002</v>
      </c>
      <c r="J173" s="24">
        <f t="shared" si="16"/>
        <v>2933.5045575311669</v>
      </c>
      <c r="K173" s="26">
        <f t="shared" si="17"/>
        <v>6.0427960656422348</v>
      </c>
      <c r="L173" s="22"/>
      <c r="M173" s="24">
        <v>282868</v>
      </c>
      <c r="N173" s="26">
        <v>3.0209999999999999</v>
      </c>
      <c r="O173" s="25">
        <f t="shared" si="18"/>
        <v>4.3415711503845777</v>
      </c>
      <c r="P173" s="22"/>
      <c r="Q173" s="24">
        <v>250000</v>
      </c>
      <c r="R173" s="24">
        <f t="shared" si="19"/>
        <v>1555.7735540568156</v>
      </c>
      <c r="S173" s="26">
        <f t="shared" si="20"/>
        <v>1.5035501676202834</v>
      </c>
      <c r="T173" s="27">
        <f t="shared" si="21"/>
        <v>0.5303463906550574</v>
      </c>
      <c r="U173" s="22"/>
      <c r="V173" s="38">
        <f t="shared" si="22"/>
        <v>3.2047750828779407</v>
      </c>
      <c r="W173" s="22"/>
      <c r="X173" s="42">
        <f>I173-'(A) Current Law'!J171</f>
        <v>-3849.3539999998175</v>
      </c>
      <c r="Y173" s="42">
        <f>J173-'(A) Current Law'!K171</f>
        <v>-11.238661644915283</v>
      </c>
      <c r="Z173" s="38">
        <f>O173-'(A) Current Law'!P171</f>
        <v>4.161012541202247E-2</v>
      </c>
      <c r="AA173" s="44">
        <f>N173-'(A) Current Law'!O171</f>
        <v>-1.2000000000000011E-2</v>
      </c>
      <c r="AB173" s="42">
        <f>Q173-'(A) Current Law'!R171</f>
        <v>0</v>
      </c>
      <c r="AC173" s="42">
        <f>M173-'(A) Current Law'!N171</f>
        <v>-10768</v>
      </c>
      <c r="AD173" s="38">
        <f>S173-'(A) Current Law'!T171</f>
        <v>0</v>
      </c>
    </row>
    <row r="174" spans="1:30">
      <c r="A174" s="28" t="s">
        <v>348</v>
      </c>
      <c r="B174" s="29" t="s">
        <v>349</v>
      </c>
      <c r="C174" s="30">
        <v>23667332954</v>
      </c>
      <c r="D174" s="21">
        <v>18681.169999999998</v>
      </c>
      <c r="E174" s="22"/>
      <c r="F174" s="48">
        <v>2500</v>
      </c>
      <c r="G174" s="45">
        <f t="shared" si="23"/>
        <v>0</v>
      </c>
      <c r="H174" s="22"/>
      <c r="I174" s="23">
        <v>46702924.999999993</v>
      </c>
      <c r="J174" s="24">
        <f t="shared" si="16"/>
        <v>2500</v>
      </c>
      <c r="K174" s="26">
        <f t="shared" si="17"/>
        <v>1.9733074736715006</v>
      </c>
      <c r="L174" s="22"/>
      <c r="M174" s="24">
        <v>0</v>
      </c>
      <c r="N174" s="26">
        <v>0.98699999999999999</v>
      </c>
      <c r="O174" s="25">
        <f t="shared" si="18"/>
        <v>1.9733074736715006</v>
      </c>
      <c r="P174" s="22"/>
      <c r="Q174" s="24">
        <v>44500000</v>
      </c>
      <c r="R174" s="24">
        <f t="shared" si="19"/>
        <v>2382.0777820661128</v>
      </c>
      <c r="S174" s="26">
        <f t="shared" si="20"/>
        <v>1.8802287560871571</v>
      </c>
      <c r="T174" s="27">
        <f t="shared" si="21"/>
        <v>0.95283111282644517</v>
      </c>
      <c r="U174" s="22"/>
      <c r="V174" s="38">
        <f t="shared" si="22"/>
        <v>1.8802287560871571</v>
      </c>
      <c r="W174" s="22"/>
      <c r="X174" s="42">
        <f>I174-'(A) Current Law'!J172</f>
        <v>2155236.9999999925</v>
      </c>
      <c r="Y174" s="42">
        <f>J174-'(A) Current Law'!K172</f>
        <v>115.36948702891732</v>
      </c>
      <c r="Z174" s="38">
        <f>O174-'(A) Current Law'!P172</f>
        <v>9.1063788395123746E-2</v>
      </c>
      <c r="AA174" s="44">
        <f>N174-'(A) Current Law'!O172</f>
        <v>7.4999999999999956E-2</v>
      </c>
      <c r="AB174" s="42">
        <f>Q174-'(A) Current Law'!R172</f>
        <v>0</v>
      </c>
      <c r="AC174" s="42">
        <f>M174-'(A) Current Law'!N172</f>
        <v>0</v>
      </c>
      <c r="AD174" s="38">
        <f>S174-'(A) Current Law'!T172</f>
        <v>0</v>
      </c>
    </row>
    <row r="175" spans="1:30">
      <c r="A175" s="28" t="s">
        <v>350</v>
      </c>
      <c r="B175" s="29" t="s">
        <v>351</v>
      </c>
      <c r="C175" s="30">
        <v>3998286107</v>
      </c>
      <c r="D175" s="21">
        <v>5344.88</v>
      </c>
      <c r="E175" s="22"/>
      <c r="F175" s="48">
        <v>2500</v>
      </c>
      <c r="G175" s="45">
        <f t="shared" si="23"/>
        <v>0</v>
      </c>
      <c r="H175" s="22"/>
      <c r="I175" s="23">
        <v>13362200</v>
      </c>
      <c r="J175" s="24">
        <f t="shared" si="16"/>
        <v>2500</v>
      </c>
      <c r="K175" s="26">
        <f t="shared" si="17"/>
        <v>3.3419819498675012</v>
      </c>
      <c r="L175" s="22"/>
      <c r="M175" s="24">
        <v>1403391</v>
      </c>
      <c r="N175" s="26">
        <v>1.671</v>
      </c>
      <c r="O175" s="25">
        <f t="shared" si="18"/>
        <v>2.9909838065522907</v>
      </c>
      <c r="P175" s="22"/>
      <c r="Q175" s="24">
        <v>3200000</v>
      </c>
      <c r="R175" s="24">
        <f t="shared" si="19"/>
        <v>861.2711604376525</v>
      </c>
      <c r="S175" s="26">
        <f t="shared" si="20"/>
        <v>0.80034292553441821</v>
      </c>
      <c r="T175" s="27">
        <f t="shared" si="21"/>
        <v>0.34450846417506098</v>
      </c>
      <c r="U175" s="22"/>
      <c r="V175" s="38">
        <f t="shared" si="22"/>
        <v>1.1513410688496284</v>
      </c>
      <c r="W175" s="22"/>
      <c r="X175" s="42">
        <f>I175-'(A) Current Law'!J173</f>
        <v>407358</v>
      </c>
      <c r="Y175" s="42">
        <f>J175-'(A) Current Law'!K173</f>
        <v>76.214620346948777</v>
      </c>
      <c r="Z175" s="38">
        <f>O175-'(A) Current Law'!P173</f>
        <v>0.1038957665567577</v>
      </c>
      <c r="AA175" s="44">
        <f>N175-'(A) Current Law'!O173</f>
        <v>5.0999999999999934E-2</v>
      </c>
      <c r="AB175" s="42">
        <f>Q175-'(A) Current Law'!R173</f>
        <v>0</v>
      </c>
      <c r="AC175" s="42">
        <f>M175-'(A) Current Law'!N173</f>
        <v>-8047</v>
      </c>
      <c r="AD175" s="38">
        <f>S175-'(A) Current Law'!T173</f>
        <v>0</v>
      </c>
    </row>
    <row r="176" spans="1:30">
      <c r="A176" s="28" t="s">
        <v>352</v>
      </c>
      <c r="B176" s="29" t="s">
        <v>353</v>
      </c>
      <c r="C176" s="30">
        <v>94451689</v>
      </c>
      <c r="D176" s="21">
        <v>111.46000000000001</v>
      </c>
      <c r="E176" s="22"/>
      <c r="F176" s="48">
        <v>2500</v>
      </c>
      <c r="G176" s="45">
        <f t="shared" si="23"/>
        <v>0</v>
      </c>
      <c r="H176" s="22"/>
      <c r="I176" s="23">
        <v>507524.80560000002</v>
      </c>
      <c r="J176" s="24">
        <f t="shared" si="16"/>
        <v>4553.4254943477481</v>
      </c>
      <c r="K176" s="26">
        <f t="shared" si="17"/>
        <v>5.3733798831273418</v>
      </c>
      <c r="L176" s="22"/>
      <c r="M176" s="24">
        <v>129101</v>
      </c>
      <c r="N176" s="26">
        <v>2.6869999999999998</v>
      </c>
      <c r="O176" s="25">
        <f t="shared" si="18"/>
        <v>4.0065329652283932</v>
      </c>
      <c r="P176" s="22"/>
      <c r="Q176" s="24">
        <v>333000</v>
      </c>
      <c r="R176" s="24">
        <f t="shared" si="19"/>
        <v>4145.8909025659423</v>
      </c>
      <c r="S176" s="26">
        <f t="shared" si="20"/>
        <v>3.5256119136207293</v>
      </c>
      <c r="T176" s="27">
        <f t="shared" si="21"/>
        <v>0.91049933895093138</v>
      </c>
      <c r="U176" s="22"/>
      <c r="V176" s="38">
        <f t="shared" si="22"/>
        <v>4.8924588315196775</v>
      </c>
      <c r="W176" s="22"/>
      <c r="X176" s="42">
        <f>I176-'(A) Current Law'!J174</f>
        <v>-111728.19439999998</v>
      </c>
      <c r="Y176" s="42">
        <f>J176-'(A) Current Law'!K174</f>
        <v>-1002.4061941503678</v>
      </c>
      <c r="Z176" s="38">
        <f>O176-'(A) Current Law'!P174</f>
        <v>-0.53866897393438862</v>
      </c>
      <c r="AA176" s="44">
        <f>N176-'(A) Current Law'!O174</f>
        <v>-0.59100000000000019</v>
      </c>
      <c r="AB176" s="42">
        <f>Q176-'(A) Current Law'!R174</f>
        <v>0</v>
      </c>
      <c r="AC176" s="42">
        <f>M176-'(A) Current Law'!N174</f>
        <v>-60850</v>
      </c>
      <c r="AD176" s="38">
        <f>S176-'(A) Current Law'!T174</f>
        <v>0</v>
      </c>
    </row>
    <row r="177" spans="1:30">
      <c r="A177" s="28" t="s">
        <v>354</v>
      </c>
      <c r="B177" s="29" t="s">
        <v>355</v>
      </c>
      <c r="C177" s="30">
        <v>147599910</v>
      </c>
      <c r="D177" s="21">
        <v>274.53999999999996</v>
      </c>
      <c r="E177" s="22"/>
      <c r="F177" s="48">
        <v>2500</v>
      </c>
      <c r="G177" s="45">
        <f t="shared" si="23"/>
        <v>0</v>
      </c>
      <c r="H177" s="22"/>
      <c r="I177" s="23">
        <v>838329.71039999998</v>
      </c>
      <c r="J177" s="24">
        <f t="shared" si="16"/>
        <v>3053.579479857216</v>
      </c>
      <c r="K177" s="26">
        <f t="shared" si="17"/>
        <v>5.6797440486244204</v>
      </c>
      <c r="L177" s="22"/>
      <c r="M177" s="24">
        <v>224342</v>
      </c>
      <c r="N177" s="26">
        <v>2.84</v>
      </c>
      <c r="O177" s="25">
        <f t="shared" si="18"/>
        <v>4.159810872513404</v>
      </c>
      <c r="P177" s="22"/>
      <c r="Q177" s="24">
        <v>306400</v>
      </c>
      <c r="R177" s="24">
        <f t="shared" si="19"/>
        <v>1933.2046332046334</v>
      </c>
      <c r="S177" s="26">
        <f t="shared" si="20"/>
        <v>2.0758820245893106</v>
      </c>
      <c r="T177" s="27">
        <f t="shared" si="21"/>
        <v>0.63309458488207726</v>
      </c>
      <c r="U177" s="22"/>
      <c r="V177" s="38">
        <f t="shared" si="22"/>
        <v>3.5958152007003257</v>
      </c>
      <c r="W177" s="22"/>
      <c r="X177" s="42">
        <f>I177-'(A) Current Law'!J175</f>
        <v>-166829.28960000002</v>
      </c>
      <c r="Y177" s="42">
        <f>J177-'(A) Current Law'!K175</f>
        <v>-607.66842573031272</v>
      </c>
      <c r="Z177" s="38">
        <f>O177-'(A) Current Law'!P175</f>
        <v>-0.51220417139820817</v>
      </c>
      <c r="AA177" s="44">
        <f>N177-'(A) Current Law'!O175</f>
        <v>-0.56499999999999995</v>
      </c>
      <c r="AB177" s="42">
        <f>Q177-'(A) Current Law'!R175</f>
        <v>0</v>
      </c>
      <c r="AC177" s="42">
        <f>M177-'(A) Current Law'!N175</f>
        <v>-91228</v>
      </c>
      <c r="AD177" s="38">
        <f>S177-'(A) Current Law'!T175</f>
        <v>0</v>
      </c>
    </row>
    <row r="178" spans="1:30">
      <c r="A178" s="28" t="s">
        <v>356</v>
      </c>
      <c r="B178" s="29" t="s">
        <v>357</v>
      </c>
      <c r="C178" s="30">
        <v>2119596716</v>
      </c>
      <c r="D178" s="21">
        <v>877.66</v>
      </c>
      <c r="E178" s="22"/>
      <c r="F178" s="48">
        <v>2948.957455050931</v>
      </c>
      <c r="G178" s="45">
        <f t="shared" si="23"/>
        <v>1</v>
      </c>
      <c r="H178" s="22"/>
      <c r="I178" s="23">
        <v>2588182</v>
      </c>
      <c r="J178" s="24">
        <f t="shared" si="16"/>
        <v>2948.957455050931</v>
      </c>
      <c r="K178" s="26">
        <f t="shared" si="17"/>
        <v>1.2210728486522151</v>
      </c>
      <c r="L178" s="22"/>
      <c r="M178" s="24">
        <v>0</v>
      </c>
      <c r="N178" s="26">
        <v>0.61099999999999999</v>
      </c>
      <c r="O178" s="25">
        <f t="shared" si="18"/>
        <v>1.2210728486522151</v>
      </c>
      <c r="P178" s="22"/>
      <c r="Q178" s="24">
        <v>2588182</v>
      </c>
      <c r="R178" s="24">
        <f t="shared" si="19"/>
        <v>2948.957455050931</v>
      </c>
      <c r="S178" s="26">
        <f t="shared" si="20"/>
        <v>1.2210728486522151</v>
      </c>
      <c r="T178" s="27">
        <f t="shared" si="21"/>
        <v>1</v>
      </c>
      <c r="U178" s="22"/>
      <c r="V178" s="38">
        <f t="shared" si="22"/>
        <v>1.2210728486522151</v>
      </c>
      <c r="W178" s="22"/>
      <c r="X178" s="42">
        <f>I178-'(A) Current Law'!J176</f>
        <v>-9694</v>
      </c>
      <c r="Y178" s="42">
        <f>J178-'(A) Current Law'!K176</f>
        <v>-11.045279493197995</v>
      </c>
      <c r="Z178" s="38">
        <f>O178-'(A) Current Law'!P176</f>
        <v>-4.5735115207641286E-3</v>
      </c>
      <c r="AA178" s="44">
        <f>N178-'(A) Current Law'!O176</f>
        <v>-2.0000000000000018E-3</v>
      </c>
      <c r="AB178" s="42">
        <f>Q178-'(A) Current Law'!R176</f>
        <v>0</v>
      </c>
      <c r="AC178" s="42">
        <f>M178-'(A) Current Law'!N176</f>
        <v>0</v>
      </c>
      <c r="AD178" s="38">
        <f>S178-'(A) Current Law'!T176</f>
        <v>0</v>
      </c>
    </row>
    <row r="179" spans="1:30">
      <c r="A179" s="28" t="s">
        <v>358</v>
      </c>
      <c r="B179" s="29" t="s">
        <v>359</v>
      </c>
      <c r="C179" s="30">
        <v>852125247</v>
      </c>
      <c r="D179" s="21">
        <v>651.16</v>
      </c>
      <c r="E179" s="22"/>
      <c r="F179" s="48">
        <v>2500</v>
      </c>
      <c r="G179" s="45">
        <f t="shared" si="23"/>
        <v>0</v>
      </c>
      <c r="H179" s="22"/>
      <c r="I179" s="23">
        <v>1713867.952</v>
      </c>
      <c r="J179" s="24">
        <f t="shared" si="16"/>
        <v>2632.0227778119051</v>
      </c>
      <c r="K179" s="26">
        <f t="shared" si="17"/>
        <v>2.0112864370981369</v>
      </c>
      <c r="L179" s="22"/>
      <c r="M179" s="24">
        <v>0</v>
      </c>
      <c r="N179" s="26">
        <v>1.006</v>
      </c>
      <c r="O179" s="25">
        <f t="shared" si="18"/>
        <v>2.0112864370981369</v>
      </c>
      <c r="P179" s="22"/>
      <c r="Q179" s="24">
        <v>1493197</v>
      </c>
      <c r="R179" s="24">
        <f t="shared" si="19"/>
        <v>2293.133792001966</v>
      </c>
      <c r="S179" s="26">
        <f t="shared" si="20"/>
        <v>1.7523210411344614</v>
      </c>
      <c r="T179" s="27">
        <f t="shared" si="21"/>
        <v>0.87124390082533032</v>
      </c>
      <c r="U179" s="22"/>
      <c r="V179" s="38">
        <f t="shared" si="22"/>
        <v>1.7523210411344614</v>
      </c>
      <c r="W179" s="22"/>
      <c r="X179" s="42">
        <f>I179-'(A) Current Law'!J177</f>
        <v>-248303.04799999995</v>
      </c>
      <c r="Y179" s="42">
        <f>J179-'(A) Current Law'!K177</f>
        <v>-381.32417224645224</v>
      </c>
      <c r="Z179" s="38">
        <f>O179-'(A) Current Law'!P177</f>
        <v>-0.29139266659939711</v>
      </c>
      <c r="AA179" s="44">
        <f>N179-'(A) Current Law'!O177</f>
        <v>-0.14500000000000002</v>
      </c>
      <c r="AB179" s="42">
        <f>Q179-'(A) Current Law'!R177</f>
        <v>0</v>
      </c>
      <c r="AC179" s="42">
        <f>M179-'(A) Current Law'!N177</f>
        <v>0</v>
      </c>
      <c r="AD179" s="38">
        <f>S179-'(A) Current Law'!T177</f>
        <v>0</v>
      </c>
    </row>
    <row r="180" spans="1:30">
      <c r="A180" s="28" t="s">
        <v>360</v>
      </c>
      <c r="B180" s="29" t="s">
        <v>361</v>
      </c>
      <c r="C180" s="30">
        <v>175393298</v>
      </c>
      <c r="D180" s="21">
        <v>206.97</v>
      </c>
      <c r="E180" s="22"/>
      <c r="F180" s="48">
        <v>2500</v>
      </c>
      <c r="G180" s="45">
        <f t="shared" si="23"/>
        <v>0</v>
      </c>
      <c r="H180" s="22"/>
      <c r="I180" s="23">
        <v>702502.81040000007</v>
      </c>
      <c r="J180" s="24">
        <f t="shared" si="16"/>
        <v>3394.2253002850657</v>
      </c>
      <c r="K180" s="26">
        <f t="shared" si="17"/>
        <v>4.005300193397356</v>
      </c>
      <c r="L180" s="22"/>
      <c r="M180" s="24">
        <v>119773</v>
      </c>
      <c r="N180" s="26">
        <v>2.0030000000000001</v>
      </c>
      <c r="O180" s="25">
        <f t="shared" si="18"/>
        <v>3.3224177722001675</v>
      </c>
      <c r="P180" s="22"/>
      <c r="Q180" s="24">
        <v>582729.81040000007</v>
      </c>
      <c r="R180" s="24">
        <f t="shared" si="19"/>
        <v>3394.2253002850657</v>
      </c>
      <c r="S180" s="26">
        <f t="shared" si="20"/>
        <v>3.3224177722001675</v>
      </c>
      <c r="T180" s="27">
        <f t="shared" si="21"/>
        <v>1</v>
      </c>
      <c r="U180" s="22"/>
      <c r="V180" s="38">
        <f t="shared" si="22"/>
        <v>4.005300193397356</v>
      </c>
      <c r="W180" s="22"/>
      <c r="X180" s="42">
        <f>I180-'(A) Current Law'!J178</f>
        <v>-461124.18959999993</v>
      </c>
      <c r="Y180" s="42">
        <f>J180-'(A) Current Law'!K178</f>
        <v>-2227.9759849253514</v>
      </c>
      <c r="Z180" s="38">
        <f>O180-'(A) Current Law'!P178</f>
        <v>-2.1131376958314565</v>
      </c>
      <c r="AA180" s="44">
        <f>N180-'(A) Current Law'!O178</f>
        <v>-0.46300000000000008</v>
      </c>
      <c r="AB180" s="42">
        <f>Q180-'(A) Current Law'!R178</f>
        <v>-115270.18959999993</v>
      </c>
      <c r="AC180" s="42">
        <f>M180-'(A) Current Law'!N178</f>
        <v>-90494</v>
      </c>
      <c r="AD180" s="38">
        <f>S180-'(A) Current Law'!T178</f>
        <v>-0.65720977320353402</v>
      </c>
    </row>
    <row r="181" spans="1:30">
      <c r="A181" s="28" t="s">
        <v>362</v>
      </c>
      <c r="B181" s="29" t="s">
        <v>363</v>
      </c>
      <c r="C181" s="30">
        <v>344643227</v>
      </c>
      <c r="D181" s="21">
        <v>1011.8399999999999</v>
      </c>
      <c r="E181" s="22"/>
      <c r="F181" s="48">
        <v>2500</v>
      </c>
      <c r="G181" s="45">
        <f t="shared" si="23"/>
        <v>0</v>
      </c>
      <c r="H181" s="22"/>
      <c r="I181" s="23">
        <v>2529600</v>
      </c>
      <c r="J181" s="24">
        <f t="shared" si="16"/>
        <v>2500</v>
      </c>
      <c r="K181" s="26">
        <f t="shared" si="17"/>
        <v>7.3397641439795365</v>
      </c>
      <c r="L181" s="22"/>
      <c r="M181" s="24">
        <v>809886</v>
      </c>
      <c r="N181" s="26">
        <v>3.67</v>
      </c>
      <c r="O181" s="25">
        <f t="shared" si="18"/>
        <v>4.9898383756718943</v>
      </c>
      <c r="P181" s="22"/>
      <c r="Q181" s="24">
        <v>814579</v>
      </c>
      <c r="R181" s="24">
        <f t="shared" si="19"/>
        <v>1605.4563962681848</v>
      </c>
      <c r="S181" s="26">
        <f t="shared" si="20"/>
        <v>2.3635427485130878</v>
      </c>
      <c r="T181" s="27">
        <f t="shared" si="21"/>
        <v>0.6421825585072739</v>
      </c>
      <c r="U181" s="22"/>
      <c r="V181" s="38">
        <f t="shared" si="22"/>
        <v>4.71346851682073</v>
      </c>
      <c r="W181" s="22"/>
      <c r="X181" s="42">
        <f>I181-'(A) Current Law'!J179</f>
        <v>-281666</v>
      </c>
      <c r="Y181" s="42">
        <f>J181-'(A) Current Law'!K179</f>
        <v>-278.37009803921592</v>
      </c>
      <c r="Z181" s="38">
        <f>O181-'(A) Current Law'!P179</f>
        <v>-0.35552707960223451</v>
      </c>
      <c r="AA181" s="44">
        <f>N181-'(A) Current Law'!O179</f>
        <v>-0.40899999999999981</v>
      </c>
      <c r="AB181" s="42">
        <f>Q181-'(A) Current Law'!R179</f>
        <v>0</v>
      </c>
      <c r="AC181" s="42">
        <f>M181-'(A) Current Law'!N179</f>
        <v>-159136</v>
      </c>
      <c r="AD181" s="38">
        <f>S181-'(A) Current Law'!T179</f>
        <v>0</v>
      </c>
    </row>
    <row r="182" spans="1:30">
      <c r="A182" s="28" t="s">
        <v>364</v>
      </c>
      <c r="B182" s="29" t="s">
        <v>365</v>
      </c>
      <c r="C182" s="30">
        <v>8952915230</v>
      </c>
      <c r="D182" s="21">
        <v>8662.7799999999988</v>
      </c>
      <c r="E182" s="22"/>
      <c r="F182" s="48">
        <v>2500</v>
      </c>
      <c r="G182" s="45">
        <f t="shared" si="23"/>
        <v>0</v>
      </c>
      <c r="H182" s="22"/>
      <c r="I182" s="23">
        <v>21656949.999999996</v>
      </c>
      <c r="J182" s="24">
        <f t="shared" si="16"/>
        <v>2500</v>
      </c>
      <c r="K182" s="26">
        <f t="shared" si="17"/>
        <v>2.4189830288385292</v>
      </c>
      <c r="L182" s="22"/>
      <c r="M182" s="24">
        <v>0</v>
      </c>
      <c r="N182" s="26">
        <v>1.2090000000000001</v>
      </c>
      <c r="O182" s="25">
        <f t="shared" si="18"/>
        <v>2.4189830288385292</v>
      </c>
      <c r="P182" s="22"/>
      <c r="Q182" s="24">
        <v>21348400</v>
      </c>
      <c r="R182" s="24">
        <f t="shared" si="19"/>
        <v>2464.3821036664908</v>
      </c>
      <c r="S182" s="26">
        <f t="shared" si="20"/>
        <v>2.3845193941370537</v>
      </c>
      <c r="T182" s="27">
        <f t="shared" si="21"/>
        <v>0.98575284146659636</v>
      </c>
      <c r="U182" s="22"/>
      <c r="V182" s="38">
        <f t="shared" si="22"/>
        <v>2.3845193941370537</v>
      </c>
      <c r="W182" s="22"/>
      <c r="X182" s="42">
        <f>I182-'(A) Current Law'!J180</f>
        <v>1015459.9999999963</v>
      </c>
      <c r="Y182" s="42">
        <f>J182-'(A) Current Law'!K180</f>
        <v>117.22103066221189</v>
      </c>
      <c r="Z182" s="38">
        <f>O182-'(A) Current Law'!P180</f>
        <v>0.11342227351794065</v>
      </c>
      <c r="AA182" s="44">
        <f>N182-'(A) Current Law'!O180</f>
        <v>7.0000000000000062E-2</v>
      </c>
      <c r="AB182" s="42">
        <f>Q182-'(A) Current Law'!R180</f>
        <v>706910</v>
      </c>
      <c r="AC182" s="42">
        <f>M182-'(A) Current Law'!N180</f>
        <v>0</v>
      </c>
      <c r="AD182" s="38">
        <f>S182-'(A) Current Law'!T180</f>
        <v>7.8958638816465143E-2</v>
      </c>
    </row>
    <row r="183" spans="1:30">
      <c r="A183" s="28" t="s">
        <v>366</v>
      </c>
      <c r="B183" s="29" t="s">
        <v>367</v>
      </c>
      <c r="C183" s="30">
        <v>798934874</v>
      </c>
      <c r="D183" s="21">
        <v>1617.32</v>
      </c>
      <c r="E183" s="22"/>
      <c r="F183" s="48">
        <v>2500</v>
      </c>
      <c r="G183" s="45">
        <f t="shared" si="23"/>
        <v>0</v>
      </c>
      <c r="H183" s="22"/>
      <c r="I183" s="23">
        <v>4043300</v>
      </c>
      <c r="J183" s="24">
        <f t="shared" si="16"/>
        <v>2500</v>
      </c>
      <c r="K183" s="26">
        <f t="shared" si="17"/>
        <v>5.0608630710492672</v>
      </c>
      <c r="L183" s="22"/>
      <c r="M183" s="24">
        <v>966876</v>
      </c>
      <c r="N183" s="26">
        <v>2.5299999999999998</v>
      </c>
      <c r="O183" s="25">
        <f t="shared" si="18"/>
        <v>3.8506567933345717</v>
      </c>
      <c r="P183" s="22"/>
      <c r="Q183" s="24">
        <v>1488093</v>
      </c>
      <c r="R183" s="24">
        <f t="shared" si="19"/>
        <v>1517.9240966537236</v>
      </c>
      <c r="S183" s="26">
        <f t="shared" si="20"/>
        <v>1.862596124449563</v>
      </c>
      <c r="T183" s="27">
        <f t="shared" si="21"/>
        <v>0.60716963866148943</v>
      </c>
      <c r="U183" s="22"/>
      <c r="V183" s="38">
        <f t="shared" si="22"/>
        <v>3.0728024021642595</v>
      </c>
      <c r="W183" s="22"/>
      <c r="X183" s="42">
        <f>I183-'(A) Current Law'!J181</f>
        <v>-421869</v>
      </c>
      <c r="Y183" s="42">
        <f>J183-'(A) Current Law'!K181</f>
        <v>-260.84448346647559</v>
      </c>
      <c r="Z183" s="38">
        <f>O183-'(A) Current Law'!P181</f>
        <v>-0.21099842488538068</v>
      </c>
      <c r="AA183" s="44">
        <f>N183-'(A) Current Law'!O181</f>
        <v>-0.26400000000000023</v>
      </c>
      <c r="AB183" s="42">
        <f>Q183-'(A) Current Law'!R181</f>
        <v>0</v>
      </c>
      <c r="AC183" s="42">
        <f>M183-'(A) Current Law'!N181</f>
        <v>-253295</v>
      </c>
      <c r="AD183" s="38">
        <f>S183-'(A) Current Law'!T181</f>
        <v>0</v>
      </c>
    </row>
    <row r="184" spans="1:30">
      <c r="A184" s="28" t="s">
        <v>368</v>
      </c>
      <c r="B184" s="29" t="s">
        <v>369</v>
      </c>
      <c r="C184" s="30">
        <v>470629818</v>
      </c>
      <c r="D184" s="21">
        <v>872.18999999999994</v>
      </c>
      <c r="E184" s="22"/>
      <c r="F184" s="48">
        <v>2500</v>
      </c>
      <c r="G184" s="45">
        <f t="shared" si="23"/>
        <v>0</v>
      </c>
      <c r="H184" s="22"/>
      <c r="I184" s="23">
        <v>2180475</v>
      </c>
      <c r="J184" s="24">
        <f t="shared" si="16"/>
        <v>2500</v>
      </c>
      <c r="K184" s="26">
        <f t="shared" si="17"/>
        <v>4.6330999792282608</v>
      </c>
      <c r="L184" s="22"/>
      <c r="M184" s="24">
        <v>469127</v>
      </c>
      <c r="N184" s="26">
        <v>2.3170000000000002</v>
      </c>
      <c r="O184" s="25">
        <f t="shared" si="18"/>
        <v>3.6362931853161924</v>
      </c>
      <c r="P184" s="22"/>
      <c r="Q184" s="24">
        <v>970000</v>
      </c>
      <c r="R184" s="24">
        <f t="shared" si="19"/>
        <v>1650.0154782788154</v>
      </c>
      <c r="S184" s="26">
        <f t="shared" si="20"/>
        <v>2.0610678773438873</v>
      </c>
      <c r="T184" s="27">
        <f t="shared" si="21"/>
        <v>0.66000619131152616</v>
      </c>
      <c r="U184" s="22"/>
      <c r="V184" s="38">
        <f t="shared" si="22"/>
        <v>3.0578746712559552</v>
      </c>
      <c r="W184" s="22"/>
      <c r="X184" s="42">
        <f>I184-'(A) Current Law'!J182</f>
        <v>-57598</v>
      </c>
      <c r="Y184" s="42">
        <f>J184-'(A) Current Law'!K182</f>
        <v>-66.038363200678759</v>
      </c>
      <c r="Z184" s="38">
        <f>O184-'(A) Current Law'!P182</f>
        <v>-8.3122655012055624E-3</v>
      </c>
      <c r="AA184" s="44">
        <f>N184-'(A) Current Law'!O182</f>
        <v>-6.0999999999999943E-2</v>
      </c>
      <c r="AB184" s="42">
        <f>Q184-'(A) Current Law'!R182</f>
        <v>0</v>
      </c>
      <c r="AC184" s="42">
        <f>M184-'(A) Current Law'!N182</f>
        <v>-53686</v>
      </c>
      <c r="AD184" s="38">
        <f>S184-'(A) Current Law'!T182</f>
        <v>0</v>
      </c>
    </row>
    <row r="185" spans="1:30">
      <c r="A185" s="28" t="s">
        <v>370</v>
      </c>
      <c r="B185" s="29" t="s">
        <v>371</v>
      </c>
      <c r="C185" s="30">
        <v>26423176</v>
      </c>
      <c r="D185" s="21">
        <v>61.22</v>
      </c>
      <c r="E185" s="22"/>
      <c r="F185" s="48">
        <v>2500</v>
      </c>
      <c r="G185" s="45">
        <f t="shared" si="23"/>
        <v>0</v>
      </c>
      <c r="H185" s="22"/>
      <c r="I185" s="23">
        <v>203833.19959999999</v>
      </c>
      <c r="J185" s="24">
        <f t="shared" si="16"/>
        <v>3329.5197582489382</v>
      </c>
      <c r="K185" s="26">
        <f t="shared" si="17"/>
        <v>7.7141824131966574</v>
      </c>
      <c r="L185" s="22"/>
      <c r="M185" s="24">
        <v>67037</v>
      </c>
      <c r="N185" s="26">
        <v>3.8570000000000002</v>
      </c>
      <c r="O185" s="25">
        <f t="shared" si="18"/>
        <v>5.1771293352472085</v>
      </c>
      <c r="P185" s="22"/>
      <c r="Q185" s="24">
        <v>50000</v>
      </c>
      <c r="R185" s="24">
        <f t="shared" si="19"/>
        <v>1911.7445279320484</v>
      </c>
      <c r="S185" s="26">
        <f t="shared" si="20"/>
        <v>1.892278203044176</v>
      </c>
      <c r="T185" s="27">
        <f t="shared" si="21"/>
        <v>0.57418026224222607</v>
      </c>
      <c r="U185" s="22"/>
      <c r="V185" s="38">
        <f t="shared" si="22"/>
        <v>4.4293312809936252</v>
      </c>
      <c r="W185" s="22"/>
      <c r="X185" s="42">
        <f>I185-'(A) Current Law'!J183</f>
        <v>-81126.800400000007</v>
      </c>
      <c r="Y185" s="42">
        <f>J185-'(A) Current Law'!K183</f>
        <v>-1325.1682522051615</v>
      </c>
      <c r="Z185" s="38">
        <f>O185-'(A) Current Law'!P183</f>
        <v>-1.4821761169058556</v>
      </c>
      <c r="AA185" s="44">
        <f>N185-'(A) Current Law'!O183</f>
        <v>-1.5350000000000001</v>
      </c>
      <c r="AB185" s="42">
        <f>Q185-'(A) Current Law'!R183</f>
        <v>0</v>
      </c>
      <c r="AC185" s="42">
        <f>M185-'(A) Current Law'!N183</f>
        <v>-41963</v>
      </c>
      <c r="AD185" s="38">
        <f>S185-'(A) Current Law'!T183</f>
        <v>0</v>
      </c>
    </row>
    <row r="186" spans="1:30">
      <c r="A186" s="28" t="s">
        <v>372</v>
      </c>
      <c r="B186" s="29" t="s">
        <v>373</v>
      </c>
      <c r="C186" s="30">
        <v>3231379698</v>
      </c>
      <c r="D186" s="21">
        <v>518.79</v>
      </c>
      <c r="E186" s="22"/>
      <c r="F186" s="48">
        <v>2500</v>
      </c>
      <c r="G186" s="45">
        <f t="shared" si="23"/>
        <v>0</v>
      </c>
      <c r="H186" s="22"/>
      <c r="I186" s="23">
        <v>1439182.5031999999</v>
      </c>
      <c r="J186" s="24">
        <f t="shared" si="16"/>
        <v>2774.1138094411999</v>
      </c>
      <c r="K186" s="26">
        <f t="shared" si="17"/>
        <v>0.44537709514321522</v>
      </c>
      <c r="L186" s="22"/>
      <c r="M186" s="24">
        <v>0</v>
      </c>
      <c r="N186" s="26">
        <v>0.223</v>
      </c>
      <c r="O186" s="25">
        <f t="shared" si="18"/>
        <v>0.44537709514321522</v>
      </c>
      <c r="P186" s="22"/>
      <c r="Q186" s="24">
        <v>1439182.5031999999</v>
      </c>
      <c r="R186" s="24">
        <f t="shared" si="19"/>
        <v>2774.1138094411999</v>
      </c>
      <c r="S186" s="26">
        <f t="shared" si="20"/>
        <v>0.44537709514321522</v>
      </c>
      <c r="T186" s="27">
        <f t="shared" si="21"/>
        <v>1</v>
      </c>
      <c r="U186" s="22"/>
      <c r="V186" s="38">
        <f t="shared" si="22"/>
        <v>0.44537709514321522</v>
      </c>
      <c r="W186" s="22"/>
      <c r="X186" s="42">
        <f>I186-'(A) Current Law'!J184</f>
        <v>21905.503199999919</v>
      </c>
      <c r="Y186" s="42">
        <f>J186-'(A) Current Law'!K184</f>
        <v>42.224220204707308</v>
      </c>
      <c r="Z186" s="38">
        <f>O186-'(A) Current Law'!P184</f>
        <v>6.778993881021822E-3</v>
      </c>
      <c r="AA186" s="44">
        <f>N186-'(A) Current Law'!O184</f>
        <v>4.0000000000000036E-3</v>
      </c>
      <c r="AB186" s="42">
        <f>Q186-'(A) Current Law'!R184</f>
        <v>21905.503199999919</v>
      </c>
      <c r="AC186" s="42">
        <f>M186-'(A) Current Law'!N184</f>
        <v>0</v>
      </c>
      <c r="AD186" s="38">
        <f>S186-'(A) Current Law'!T184</f>
        <v>6.778993881021822E-3</v>
      </c>
    </row>
    <row r="187" spans="1:30">
      <c r="A187" s="28" t="s">
        <v>374</v>
      </c>
      <c r="B187" s="29" t="s">
        <v>375</v>
      </c>
      <c r="C187" s="30">
        <v>96291930</v>
      </c>
      <c r="D187" s="21">
        <v>95.699999999999989</v>
      </c>
      <c r="E187" s="22"/>
      <c r="F187" s="48">
        <v>2500</v>
      </c>
      <c r="G187" s="45">
        <f t="shared" si="23"/>
        <v>0</v>
      </c>
      <c r="H187" s="22"/>
      <c r="I187" s="23">
        <v>279940.15719999996</v>
      </c>
      <c r="J187" s="24">
        <f t="shared" si="16"/>
        <v>2925.1845057471264</v>
      </c>
      <c r="K187" s="26">
        <f t="shared" si="17"/>
        <v>2.9072026825093231</v>
      </c>
      <c r="L187" s="22"/>
      <c r="M187" s="24">
        <v>12900</v>
      </c>
      <c r="N187" s="26">
        <v>1.454</v>
      </c>
      <c r="O187" s="25">
        <f t="shared" si="18"/>
        <v>2.7732350696470611</v>
      </c>
      <c r="P187" s="22"/>
      <c r="Q187" s="24">
        <v>105000</v>
      </c>
      <c r="R187" s="24">
        <f t="shared" si="19"/>
        <v>1231.9749216300943</v>
      </c>
      <c r="S187" s="26">
        <f t="shared" si="20"/>
        <v>1.0904340581811995</v>
      </c>
      <c r="T187" s="27">
        <f t="shared" si="21"/>
        <v>0.42116144099957664</v>
      </c>
      <c r="U187" s="22"/>
      <c r="V187" s="38">
        <f t="shared" si="22"/>
        <v>1.2244016710434613</v>
      </c>
      <c r="W187" s="22"/>
      <c r="X187" s="42">
        <f>I187-'(A) Current Law'!J185</f>
        <v>4520.1571999999578</v>
      </c>
      <c r="Y187" s="42">
        <f>J187-'(A) Current Law'!K185</f>
        <v>47.232572622779117</v>
      </c>
      <c r="Z187" s="38">
        <f>O187-'(A) Current Law'!P185</f>
        <v>7.5989308761387431E-2</v>
      </c>
      <c r="AA187" s="44">
        <f>N187-'(A) Current Law'!O185</f>
        <v>2.4000000000000021E-2</v>
      </c>
      <c r="AB187" s="42">
        <f>Q187-'(A) Current Law'!R185</f>
        <v>0</v>
      </c>
      <c r="AC187" s="42">
        <f>M187-'(A) Current Law'!N185</f>
        <v>-2797</v>
      </c>
      <c r="AD187" s="38">
        <f>S187-'(A) Current Law'!T185</f>
        <v>0</v>
      </c>
    </row>
    <row r="188" spans="1:30">
      <c r="A188" s="28" t="s">
        <v>376</v>
      </c>
      <c r="B188" s="29" t="s">
        <v>377</v>
      </c>
      <c r="C188" s="30">
        <v>97048133</v>
      </c>
      <c r="D188" s="21">
        <v>230.54999999999998</v>
      </c>
      <c r="E188" s="22"/>
      <c r="F188" s="48">
        <v>2500</v>
      </c>
      <c r="G188" s="45">
        <f t="shared" si="23"/>
        <v>0</v>
      </c>
      <c r="H188" s="22"/>
      <c r="I188" s="23">
        <v>576375</v>
      </c>
      <c r="J188" s="24">
        <f t="shared" si="16"/>
        <v>2500</v>
      </c>
      <c r="K188" s="26">
        <f t="shared" si="17"/>
        <v>5.9390632481306982</v>
      </c>
      <c r="L188" s="22"/>
      <c r="M188" s="24">
        <v>160104</v>
      </c>
      <c r="N188" s="26">
        <v>2.97</v>
      </c>
      <c r="O188" s="25">
        <f t="shared" si="18"/>
        <v>4.2893251743441576</v>
      </c>
      <c r="P188" s="22"/>
      <c r="Q188" s="24">
        <v>75000</v>
      </c>
      <c r="R188" s="24">
        <f t="shared" si="19"/>
        <v>1019.7527651268706</v>
      </c>
      <c r="S188" s="26">
        <f t="shared" si="20"/>
        <v>0.77281239403132052</v>
      </c>
      <c r="T188" s="27">
        <f t="shared" si="21"/>
        <v>0.4079011060507482</v>
      </c>
      <c r="U188" s="22"/>
      <c r="V188" s="38">
        <f t="shared" si="22"/>
        <v>2.4225504678178611</v>
      </c>
      <c r="W188" s="22"/>
      <c r="X188" s="42">
        <f>I188-'(A) Current Law'!J186</f>
        <v>-99223</v>
      </c>
      <c r="Y188" s="42">
        <f>J188-'(A) Current Law'!K186</f>
        <v>-430.37518976360889</v>
      </c>
      <c r="Z188" s="38">
        <f>O188-'(A) Current Law'!P186</f>
        <v>-0.45831896632158831</v>
      </c>
      <c r="AA188" s="44">
        <f>N188-'(A) Current Law'!O186</f>
        <v>-0.51099999999999968</v>
      </c>
      <c r="AB188" s="42">
        <f>Q188-'(A) Current Law'!R186</f>
        <v>0</v>
      </c>
      <c r="AC188" s="42">
        <f>M188-'(A) Current Law'!N186</f>
        <v>-54744</v>
      </c>
      <c r="AD188" s="38">
        <f>S188-'(A) Current Law'!T186</f>
        <v>0</v>
      </c>
    </row>
    <row r="189" spans="1:30">
      <c r="A189" s="28" t="s">
        <v>378</v>
      </c>
      <c r="B189" s="29" t="s">
        <v>379</v>
      </c>
      <c r="C189" s="30">
        <v>362861621</v>
      </c>
      <c r="D189" s="21">
        <v>275.64999999999998</v>
      </c>
      <c r="E189" s="22"/>
      <c r="F189" s="48">
        <v>2500</v>
      </c>
      <c r="G189" s="45">
        <f t="shared" si="23"/>
        <v>0</v>
      </c>
      <c r="H189" s="22"/>
      <c r="I189" s="23">
        <v>710232.76359999995</v>
      </c>
      <c r="J189" s="24">
        <f t="shared" si="16"/>
        <v>2576.574509704335</v>
      </c>
      <c r="K189" s="26">
        <f t="shared" si="17"/>
        <v>1.9573102320457305</v>
      </c>
      <c r="L189" s="22"/>
      <c r="M189" s="24">
        <v>0</v>
      </c>
      <c r="N189" s="26">
        <v>0.97899999999999998</v>
      </c>
      <c r="O189" s="25">
        <f t="shared" si="18"/>
        <v>1.9573102320457305</v>
      </c>
      <c r="P189" s="22"/>
      <c r="Q189" s="24">
        <v>710232.76359999995</v>
      </c>
      <c r="R189" s="24">
        <f t="shared" si="19"/>
        <v>2576.574509704335</v>
      </c>
      <c r="S189" s="26">
        <f t="shared" si="20"/>
        <v>1.9573102320457305</v>
      </c>
      <c r="T189" s="27">
        <f t="shared" si="21"/>
        <v>1</v>
      </c>
      <c r="U189" s="22"/>
      <c r="V189" s="38">
        <f t="shared" si="22"/>
        <v>1.9573102320457305</v>
      </c>
      <c r="W189" s="22"/>
      <c r="X189" s="42">
        <f>I189-'(A) Current Law'!J187</f>
        <v>-482899.23640000005</v>
      </c>
      <c r="Y189" s="42">
        <f>J189-'(A) Current Law'!K187</f>
        <v>-1751.8564716125525</v>
      </c>
      <c r="Z189" s="38">
        <f>O189-'(A) Current Law'!P187</f>
        <v>-1.3308082432889756</v>
      </c>
      <c r="AA189" s="44">
        <f>N189-'(A) Current Law'!O187</f>
        <v>-0.24800000000000011</v>
      </c>
      <c r="AB189" s="42">
        <f>Q189-'(A) Current Law'!R187</f>
        <v>-13733.236400000053</v>
      </c>
      <c r="AC189" s="42">
        <f>M189-'(A) Current Law'!N187</f>
        <v>0</v>
      </c>
      <c r="AD189" s="38">
        <f>S189-'(A) Current Law'!T187</f>
        <v>-3.7847034806692825E-2</v>
      </c>
    </row>
    <row r="190" spans="1:30">
      <c r="A190" s="28" t="s">
        <v>380</v>
      </c>
      <c r="B190" s="29" t="s">
        <v>381</v>
      </c>
      <c r="C190" s="30">
        <v>812217486</v>
      </c>
      <c r="D190" s="21">
        <v>589.20000000000005</v>
      </c>
      <c r="E190" s="22"/>
      <c r="F190" s="48">
        <v>2500</v>
      </c>
      <c r="G190" s="45">
        <f t="shared" si="23"/>
        <v>0</v>
      </c>
      <c r="H190" s="22"/>
      <c r="I190" s="23">
        <v>1550044.0523999999</v>
      </c>
      <c r="J190" s="24">
        <f t="shared" si="16"/>
        <v>2630.7604419551931</v>
      </c>
      <c r="K190" s="26">
        <f t="shared" si="17"/>
        <v>1.9084100984252881</v>
      </c>
      <c r="L190" s="22"/>
      <c r="M190" s="24">
        <v>0</v>
      </c>
      <c r="N190" s="26">
        <v>0.95399999999999996</v>
      </c>
      <c r="O190" s="25">
        <f t="shared" si="18"/>
        <v>1.9084100984252881</v>
      </c>
      <c r="P190" s="22"/>
      <c r="Q190" s="24">
        <v>1497371</v>
      </c>
      <c r="R190" s="24">
        <f t="shared" si="19"/>
        <v>2541.3628649015614</v>
      </c>
      <c r="S190" s="26">
        <f t="shared" si="20"/>
        <v>1.8435591769566999</v>
      </c>
      <c r="T190" s="27">
        <f t="shared" si="21"/>
        <v>0.96601835133753522</v>
      </c>
      <c r="U190" s="22"/>
      <c r="V190" s="38">
        <f t="shared" si="22"/>
        <v>1.8435591769566999</v>
      </c>
      <c r="W190" s="22"/>
      <c r="X190" s="42">
        <f>I190-'(A) Current Law'!J188</f>
        <v>-269896.94760000007</v>
      </c>
      <c r="Y190" s="42">
        <f>J190-'(A) Current Law'!K188</f>
        <v>-458.07357026476575</v>
      </c>
      <c r="Z190" s="38">
        <f>O190-'(A) Current Law'!P188</f>
        <v>-0.33229640121291371</v>
      </c>
      <c r="AA190" s="44">
        <f>N190-'(A) Current Law'!O188</f>
        <v>-0.16600000000000015</v>
      </c>
      <c r="AB190" s="42">
        <f>Q190-'(A) Current Law'!R188</f>
        <v>0</v>
      </c>
      <c r="AC190" s="42">
        <f>M190-'(A) Current Law'!N188</f>
        <v>0</v>
      </c>
      <c r="AD190" s="38">
        <f>S190-'(A) Current Law'!T188</f>
        <v>0</v>
      </c>
    </row>
    <row r="191" spans="1:30">
      <c r="A191" s="28" t="s">
        <v>382</v>
      </c>
      <c r="B191" s="29" t="s">
        <v>383</v>
      </c>
      <c r="C191" s="30">
        <v>1316525490</v>
      </c>
      <c r="D191" s="21">
        <v>2214.0100000000002</v>
      </c>
      <c r="E191" s="22"/>
      <c r="F191" s="48">
        <v>2500</v>
      </c>
      <c r="G191" s="45">
        <f t="shared" si="23"/>
        <v>0</v>
      </c>
      <c r="H191" s="22"/>
      <c r="I191" s="23">
        <v>5535025.0000000009</v>
      </c>
      <c r="J191" s="24">
        <f t="shared" si="16"/>
        <v>2500</v>
      </c>
      <c r="K191" s="26">
        <f t="shared" si="17"/>
        <v>4.2042672489387209</v>
      </c>
      <c r="L191" s="22"/>
      <c r="M191" s="24">
        <v>1029588</v>
      </c>
      <c r="N191" s="26">
        <v>2.1019999999999999</v>
      </c>
      <c r="O191" s="25">
        <f t="shared" si="18"/>
        <v>3.4222178258014595</v>
      </c>
      <c r="P191" s="22"/>
      <c r="Q191" s="24">
        <v>3762000</v>
      </c>
      <c r="R191" s="24">
        <f t="shared" si="19"/>
        <v>2164.2124470982512</v>
      </c>
      <c r="S191" s="26">
        <f t="shared" si="20"/>
        <v>2.857521581295019</v>
      </c>
      <c r="T191" s="27">
        <f t="shared" si="21"/>
        <v>0.86568497883930051</v>
      </c>
      <c r="U191" s="22"/>
      <c r="V191" s="38">
        <f t="shared" si="22"/>
        <v>3.6395710044322804</v>
      </c>
      <c r="W191" s="22"/>
      <c r="X191" s="42">
        <f>I191-'(A) Current Law'!J189</f>
        <v>109079.00000000093</v>
      </c>
      <c r="Y191" s="42">
        <f>J191-'(A) Current Law'!K189</f>
        <v>49.267618484108425</v>
      </c>
      <c r="Z191" s="38">
        <f>O191-'(A) Current Law'!P189</f>
        <v>3.8752003198966545E-2</v>
      </c>
      <c r="AA191" s="44">
        <f>N191-'(A) Current Law'!O189</f>
        <v>9.6999999999999975E-2</v>
      </c>
      <c r="AB191" s="42">
        <f>Q191-'(A) Current Law'!R189</f>
        <v>0</v>
      </c>
      <c r="AC191" s="42">
        <f>M191-'(A) Current Law'!N189</f>
        <v>58061</v>
      </c>
      <c r="AD191" s="38">
        <f>S191-'(A) Current Law'!T189</f>
        <v>0</v>
      </c>
    </row>
    <row r="192" spans="1:30">
      <c r="A192" s="28" t="s">
        <v>384</v>
      </c>
      <c r="B192" s="29" t="s">
        <v>385</v>
      </c>
      <c r="C192" s="30">
        <v>964936273</v>
      </c>
      <c r="D192" s="21">
        <v>3432.79</v>
      </c>
      <c r="E192" s="22"/>
      <c r="F192" s="48">
        <v>2500</v>
      </c>
      <c r="G192" s="45">
        <f t="shared" si="23"/>
        <v>0</v>
      </c>
      <c r="H192" s="22"/>
      <c r="I192" s="23">
        <v>8581975</v>
      </c>
      <c r="J192" s="24">
        <f t="shared" si="16"/>
        <v>2500</v>
      </c>
      <c r="K192" s="26">
        <f t="shared" si="17"/>
        <v>8.8938256754702802</v>
      </c>
      <c r="L192" s="22"/>
      <c r="M192" s="24">
        <v>3017297</v>
      </c>
      <c r="N192" s="26">
        <v>4.4470000000000001</v>
      </c>
      <c r="O192" s="25">
        <f t="shared" si="18"/>
        <v>5.7668865351069662</v>
      </c>
      <c r="P192" s="22"/>
      <c r="Q192" s="24">
        <v>2350000</v>
      </c>
      <c r="R192" s="24">
        <f t="shared" si="19"/>
        <v>1563.5378220048415</v>
      </c>
      <c r="S192" s="26">
        <f t="shared" si="20"/>
        <v>2.4353939900029027</v>
      </c>
      <c r="T192" s="27">
        <f t="shared" si="21"/>
        <v>0.62541512880193662</v>
      </c>
      <c r="U192" s="22"/>
      <c r="V192" s="38">
        <f t="shared" si="22"/>
        <v>5.5623331303662162</v>
      </c>
      <c r="W192" s="22"/>
      <c r="X192" s="42">
        <f>I192-'(A) Current Law'!J190</f>
        <v>-982289</v>
      </c>
      <c r="Y192" s="42">
        <f>J192-'(A) Current Law'!K190</f>
        <v>-286.14887598717087</v>
      </c>
      <c r="Z192" s="38">
        <f>O192-'(A) Current Law'!P190</f>
        <v>-0.45599384364733098</v>
      </c>
      <c r="AA192" s="44">
        <f>N192-'(A) Current Law'!O190</f>
        <v>-0.50900000000000034</v>
      </c>
      <c r="AB192" s="42">
        <f>Q192-'(A) Current Law'!R190</f>
        <v>0</v>
      </c>
      <c r="AC192" s="42">
        <f>M192-'(A) Current Law'!N190</f>
        <v>-542284</v>
      </c>
      <c r="AD192" s="38">
        <f>S192-'(A) Current Law'!T190</f>
        <v>0</v>
      </c>
    </row>
    <row r="193" spans="1:30">
      <c r="A193" s="28" t="s">
        <v>386</v>
      </c>
      <c r="B193" s="29" t="s">
        <v>387</v>
      </c>
      <c r="C193" s="30">
        <v>48179849</v>
      </c>
      <c r="D193" s="21">
        <v>41.33</v>
      </c>
      <c r="E193" s="22"/>
      <c r="F193" s="48">
        <v>2500</v>
      </c>
      <c r="G193" s="45">
        <f t="shared" si="23"/>
        <v>0</v>
      </c>
      <c r="H193" s="22"/>
      <c r="I193" s="23">
        <v>161943.72520000002</v>
      </c>
      <c r="J193" s="24">
        <f t="shared" si="16"/>
        <v>3918.3093443019602</v>
      </c>
      <c r="K193" s="26">
        <f t="shared" si="17"/>
        <v>3.3612335563774809</v>
      </c>
      <c r="L193" s="22"/>
      <c r="M193" s="24">
        <v>17389</v>
      </c>
      <c r="N193" s="26">
        <v>1.681</v>
      </c>
      <c r="O193" s="25">
        <f t="shared" si="18"/>
        <v>3.0003150321205867</v>
      </c>
      <c r="P193" s="22"/>
      <c r="Q193" s="24">
        <v>91646</v>
      </c>
      <c r="R193" s="24">
        <f t="shared" si="19"/>
        <v>2638.1563029276554</v>
      </c>
      <c r="S193" s="26">
        <f t="shared" si="20"/>
        <v>1.9021645335584176</v>
      </c>
      <c r="T193" s="27">
        <f t="shared" si="21"/>
        <v>0.67328943968247057</v>
      </c>
      <c r="U193" s="22"/>
      <c r="V193" s="38">
        <f t="shared" si="22"/>
        <v>2.263083057815312</v>
      </c>
      <c r="W193" s="22"/>
      <c r="X193" s="42">
        <f>I193-'(A) Current Law'!J191</f>
        <v>-111238.27479999998</v>
      </c>
      <c r="Y193" s="42">
        <f>J193-'(A) Current Law'!K191</f>
        <v>-2691.4656375514155</v>
      </c>
      <c r="Z193" s="38">
        <f>O193-'(A) Current Law'!P191</f>
        <v>-1.8327636269677807</v>
      </c>
      <c r="AA193" s="44">
        <f>N193-'(A) Current Law'!O191</f>
        <v>-0.42300000000000004</v>
      </c>
      <c r="AB193" s="42">
        <f>Q193-'(A) Current Law'!R191</f>
        <v>0</v>
      </c>
      <c r="AC193" s="42">
        <f>M193-'(A) Current Law'!N191</f>
        <v>-22936</v>
      </c>
      <c r="AD193" s="38">
        <f>S193-'(A) Current Law'!T191</f>
        <v>0</v>
      </c>
    </row>
    <row r="194" spans="1:30">
      <c r="A194" s="28" t="s">
        <v>388</v>
      </c>
      <c r="B194" s="29" t="s">
        <v>389</v>
      </c>
      <c r="C194" s="30">
        <v>103024759</v>
      </c>
      <c r="D194" s="21">
        <v>193.95</v>
      </c>
      <c r="E194" s="22"/>
      <c r="F194" s="48">
        <v>2500</v>
      </c>
      <c r="G194" s="45">
        <f t="shared" si="23"/>
        <v>0</v>
      </c>
      <c r="H194" s="22"/>
      <c r="I194" s="23">
        <v>659874.88800000004</v>
      </c>
      <c r="J194" s="24">
        <f t="shared" si="16"/>
        <v>3402.2938283062649</v>
      </c>
      <c r="K194" s="26">
        <f t="shared" si="17"/>
        <v>6.4050126824368503</v>
      </c>
      <c r="L194" s="22"/>
      <c r="M194" s="24">
        <v>193966</v>
      </c>
      <c r="N194" s="26">
        <v>3.2029999999999998</v>
      </c>
      <c r="O194" s="25">
        <f t="shared" si="18"/>
        <v>4.5223001977612007</v>
      </c>
      <c r="P194" s="22"/>
      <c r="Q194" s="24">
        <v>330000</v>
      </c>
      <c r="R194" s="24">
        <f t="shared" si="19"/>
        <v>2701.5519463779328</v>
      </c>
      <c r="S194" s="26">
        <f t="shared" si="20"/>
        <v>3.2031135350678182</v>
      </c>
      <c r="T194" s="27">
        <f t="shared" si="21"/>
        <v>0.79403839959431821</v>
      </c>
      <c r="U194" s="22"/>
      <c r="V194" s="38">
        <f t="shared" si="22"/>
        <v>5.0858260197434682</v>
      </c>
      <c r="W194" s="22"/>
      <c r="X194" s="42">
        <f>I194-'(A) Current Law'!J192</f>
        <v>-74227.111999999965</v>
      </c>
      <c r="Y194" s="42">
        <f>J194-'(A) Current Law'!K192</f>
        <v>-382.71261665377642</v>
      </c>
      <c r="Z194" s="38">
        <f>O194-'(A) Current Law'!P192</f>
        <v>-0.77900800525046598</v>
      </c>
      <c r="AA194" s="44">
        <f>N194-'(A) Current Law'!O192</f>
        <v>0.11199999999999966</v>
      </c>
      <c r="AB194" s="42">
        <f>Q194-'(A) Current Law'!R192</f>
        <v>0</v>
      </c>
      <c r="AC194" s="42">
        <f>M194-'(A) Current Law'!N192</f>
        <v>6030</v>
      </c>
      <c r="AD194" s="38">
        <f>S194-'(A) Current Law'!T192</f>
        <v>0</v>
      </c>
    </row>
    <row r="195" spans="1:30">
      <c r="A195" s="28" t="s">
        <v>390</v>
      </c>
      <c r="B195" s="29" t="s">
        <v>391</v>
      </c>
      <c r="C195" s="30">
        <v>4293375173</v>
      </c>
      <c r="D195" s="21">
        <v>13606.7</v>
      </c>
      <c r="E195" s="22"/>
      <c r="F195" s="48">
        <v>2500</v>
      </c>
      <c r="G195" s="45">
        <f t="shared" si="23"/>
        <v>0</v>
      </c>
      <c r="H195" s="22"/>
      <c r="I195" s="23">
        <v>34016750</v>
      </c>
      <c r="J195" s="24">
        <f t="shared" si="16"/>
        <v>2500</v>
      </c>
      <c r="K195" s="26">
        <f t="shared" si="17"/>
        <v>7.923078843405797</v>
      </c>
      <c r="L195" s="22"/>
      <c r="M195" s="24">
        <v>11341778</v>
      </c>
      <c r="N195" s="26">
        <v>3.9620000000000002</v>
      </c>
      <c r="O195" s="25">
        <f t="shared" si="18"/>
        <v>5.281386109137963</v>
      </c>
      <c r="P195" s="22"/>
      <c r="Q195" s="24">
        <v>18450000</v>
      </c>
      <c r="R195" s="24">
        <f t="shared" si="19"/>
        <v>2189.4932643477109</v>
      </c>
      <c r="S195" s="26">
        <f t="shared" si="20"/>
        <v>4.2973183699453052</v>
      </c>
      <c r="T195" s="27">
        <f t="shared" si="21"/>
        <v>0.87579730573908443</v>
      </c>
      <c r="U195" s="22"/>
      <c r="V195" s="38">
        <f t="shared" si="22"/>
        <v>6.9390111042131375</v>
      </c>
      <c r="W195" s="22"/>
      <c r="X195" s="42">
        <f>I195-'(A) Current Law'!J193</f>
        <v>-1538402</v>
      </c>
      <c r="Y195" s="42">
        <f>J195-'(A) Current Law'!K193</f>
        <v>-113.06209440937164</v>
      </c>
      <c r="Z195" s="38">
        <f>O195-'(A) Current Law'!P193</f>
        <v>-0.12622120782920909</v>
      </c>
      <c r="AA195" s="44">
        <f>N195-'(A) Current Law'!O193</f>
        <v>-0.17899999999999983</v>
      </c>
      <c r="AB195" s="42">
        <f>Q195-'(A) Current Law'!R193</f>
        <v>0</v>
      </c>
      <c r="AC195" s="42">
        <f>M195-'(A) Current Law'!N193</f>
        <v>-996487</v>
      </c>
      <c r="AD195" s="38">
        <f>S195-'(A) Current Law'!T193</f>
        <v>0</v>
      </c>
    </row>
    <row r="196" spans="1:30">
      <c r="A196" s="28" t="s">
        <v>392</v>
      </c>
      <c r="B196" s="29" t="s">
        <v>393</v>
      </c>
      <c r="C196" s="30">
        <v>237403604</v>
      </c>
      <c r="D196" s="21">
        <v>289.82000000000005</v>
      </c>
      <c r="E196" s="22"/>
      <c r="F196" s="48">
        <v>2500</v>
      </c>
      <c r="G196" s="45">
        <f t="shared" si="23"/>
        <v>0</v>
      </c>
      <c r="H196" s="22"/>
      <c r="I196" s="23">
        <v>885279.83080000011</v>
      </c>
      <c r="J196" s="24">
        <f t="shared" si="16"/>
        <v>3054.5850210475464</v>
      </c>
      <c r="K196" s="26">
        <f t="shared" si="17"/>
        <v>3.7290075461533436</v>
      </c>
      <c r="L196" s="22"/>
      <c r="M196" s="24">
        <v>129351</v>
      </c>
      <c r="N196" s="26">
        <v>1.865</v>
      </c>
      <c r="O196" s="25">
        <f t="shared" si="18"/>
        <v>3.1841506112940059</v>
      </c>
      <c r="P196" s="22"/>
      <c r="Q196" s="24">
        <v>455000</v>
      </c>
      <c r="R196" s="24">
        <f t="shared" si="19"/>
        <v>2016.254916844938</v>
      </c>
      <c r="S196" s="26">
        <f t="shared" si="20"/>
        <v>1.9165673660118487</v>
      </c>
      <c r="T196" s="27">
        <f t="shared" si="21"/>
        <v>0.66007490475857789</v>
      </c>
      <c r="U196" s="22"/>
      <c r="V196" s="38">
        <f t="shared" si="22"/>
        <v>2.4614243008711862</v>
      </c>
      <c r="W196" s="22"/>
      <c r="X196" s="42">
        <f>I196-'(A) Current Law'!J194</f>
        <v>-194973.16919999989</v>
      </c>
      <c r="Y196" s="42">
        <f>J196-'(A) Current Law'!K194</f>
        <v>-672.73883513905139</v>
      </c>
      <c r="Z196" s="38">
        <f>O196-'(A) Current Law'!P194</f>
        <v>-0.611002388994903</v>
      </c>
      <c r="AA196" s="44">
        <f>N196-'(A) Current Law'!O194</f>
        <v>-0.15699999999999981</v>
      </c>
      <c r="AB196" s="42">
        <f>Q196-'(A) Current Law'!R194</f>
        <v>0</v>
      </c>
      <c r="AC196" s="42">
        <f>M196-'(A) Current Law'!N194</f>
        <v>-49919</v>
      </c>
      <c r="AD196" s="38">
        <f>S196-'(A) Current Law'!T194</f>
        <v>0</v>
      </c>
    </row>
    <row r="197" spans="1:30">
      <c r="A197" s="28" t="s">
        <v>394</v>
      </c>
      <c r="B197" s="29" t="s">
        <v>395</v>
      </c>
      <c r="C197" s="30">
        <v>364847941</v>
      </c>
      <c r="D197" s="21">
        <v>126.94</v>
      </c>
      <c r="E197" s="22"/>
      <c r="F197" s="48">
        <v>2500</v>
      </c>
      <c r="G197" s="45">
        <f t="shared" si="23"/>
        <v>0</v>
      </c>
      <c r="H197" s="22"/>
      <c r="I197" s="23">
        <v>338339.81359999999</v>
      </c>
      <c r="J197" s="24">
        <f t="shared" si="16"/>
        <v>2665.3522420040963</v>
      </c>
      <c r="K197" s="26">
        <f t="shared" si="17"/>
        <v>0.92734472523719136</v>
      </c>
      <c r="L197" s="22"/>
      <c r="M197" s="24">
        <v>0</v>
      </c>
      <c r="N197" s="26">
        <v>0.46400000000000002</v>
      </c>
      <c r="O197" s="25">
        <f t="shared" si="18"/>
        <v>0.92734472523719136</v>
      </c>
      <c r="P197" s="22"/>
      <c r="Q197" s="24">
        <v>137978</v>
      </c>
      <c r="R197" s="24">
        <f t="shared" si="19"/>
        <v>1086.9544666771703</v>
      </c>
      <c r="S197" s="26">
        <f t="shared" si="20"/>
        <v>0.37817946737432728</v>
      </c>
      <c r="T197" s="27">
        <f t="shared" si="21"/>
        <v>0.4078089378009872</v>
      </c>
      <c r="U197" s="22"/>
      <c r="V197" s="38">
        <f t="shared" si="22"/>
        <v>0.37817946737432728</v>
      </c>
      <c r="W197" s="22"/>
      <c r="X197" s="42">
        <f>I197-'(A) Current Law'!J195</f>
        <v>-98470.186400000006</v>
      </c>
      <c r="Y197" s="42">
        <f>J197-'(A) Current Law'!K195</f>
        <v>-775.72228139278423</v>
      </c>
      <c r="Z197" s="38">
        <f>O197-'(A) Current Law'!P195</f>
        <v>-0.26989377034746642</v>
      </c>
      <c r="AA197" s="44">
        <f>N197-'(A) Current Law'!O195</f>
        <v>-0.13499999999999995</v>
      </c>
      <c r="AB197" s="42">
        <f>Q197-'(A) Current Law'!R195</f>
        <v>0</v>
      </c>
      <c r="AC197" s="42">
        <f>M197-'(A) Current Law'!N195</f>
        <v>0</v>
      </c>
      <c r="AD197" s="38">
        <f>S197-'(A) Current Law'!T195</f>
        <v>0</v>
      </c>
    </row>
    <row r="198" spans="1:30">
      <c r="A198" s="28" t="s">
        <v>396</v>
      </c>
      <c r="B198" s="29" t="s">
        <v>397</v>
      </c>
      <c r="C198" s="30">
        <v>213485655</v>
      </c>
      <c r="D198" s="21">
        <v>294.07</v>
      </c>
      <c r="E198" s="22"/>
      <c r="F198" s="48">
        <v>2500</v>
      </c>
      <c r="G198" s="45">
        <f t="shared" si="23"/>
        <v>0</v>
      </c>
      <c r="H198" s="22"/>
      <c r="I198" s="23">
        <v>883541.67720000003</v>
      </c>
      <c r="J198" s="24">
        <f t="shared" si="16"/>
        <v>3004.5284360866463</v>
      </c>
      <c r="K198" s="26">
        <f t="shared" si="17"/>
        <v>4.1386465858795054</v>
      </c>
      <c r="L198" s="22"/>
      <c r="M198" s="24">
        <v>159926</v>
      </c>
      <c r="N198" s="26">
        <v>2.069</v>
      </c>
      <c r="O198" s="25">
        <f t="shared" si="18"/>
        <v>3.3895283371615768</v>
      </c>
      <c r="P198" s="22"/>
      <c r="Q198" s="24">
        <v>400000</v>
      </c>
      <c r="R198" s="24">
        <f t="shared" si="19"/>
        <v>1904.0568572108682</v>
      </c>
      <c r="S198" s="26">
        <f t="shared" si="20"/>
        <v>1.8736621905579558</v>
      </c>
      <c r="T198" s="27">
        <f t="shared" si="21"/>
        <v>0.63372901861793463</v>
      </c>
      <c r="U198" s="22"/>
      <c r="V198" s="38">
        <f t="shared" si="22"/>
        <v>2.6227804392758847</v>
      </c>
      <c r="W198" s="22"/>
      <c r="X198" s="42">
        <f>I198-'(A) Current Law'!J196</f>
        <v>-69242.322799999965</v>
      </c>
      <c r="Y198" s="42">
        <f>J198-'(A) Current Law'!K196</f>
        <v>-235.46204237086386</v>
      </c>
      <c r="Z198" s="38">
        <f>O198-'(A) Current Law'!P196</f>
        <v>-0.10924538606586909</v>
      </c>
      <c r="AA198" s="44">
        <f>N198-'(A) Current Law'!O196</f>
        <v>-0.16199999999999992</v>
      </c>
      <c r="AB198" s="42">
        <f>Q198-'(A) Current Law'!R196</f>
        <v>0</v>
      </c>
      <c r="AC198" s="42">
        <f>M198-'(A) Current Law'!N196</f>
        <v>-45920</v>
      </c>
      <c r="AD198" s="38">
        <f>S198-'(A) Current Law'!T196</f>
        <v>0</v>
      </c>
    </row>
    <row r="199" spans="1:30">
      <c r="A199" s="28" t="s">
        <v>398</v>
      </c>
      <c r="B199" s="29" t="s">
        <v>399</v>
      </c>
      <c r="C199" s="30">
        <v>12484637191</v>
      </c>
      <c r="D199" s="21">
        <v>8928.56</v>
      </c>
      <c r="E199" s="22"/>
      <c r="F199" s="48">
        <v>2500</v>
      </c>
      <c r="G199" s="45">
        <f t="shared" si="23"/>
        <v>0</v>
      </c>
      <c r="H199" s="22"/>
      <c r="I199" s="23">
        <v>22321400</v>
      </c>
      <c r="J199" s="24">
        <f t="shared" si="16"/>
        <v>2500</v>
      </c>
      <c r="K199" s="26">
        <f t="shared" si="17"/>
        <v>1.7879093848310774</v>
      </c>
      <c r="L199" s="22"/>
      <c r="M199" s="24">
        <v>0</v>
      </c>
      <c r="N199" s="26">
        <v>0.89400000000000002</v>
      </c>
      <c r="O199" s="25">
        <f t="shared" si="18"/>
        <v>1.7879093848310774</v>
      </c>
      <c r="P199" s="22"/>
      <c r="Q199" s="24">
        <v>17162841</v>
      </c>
      <c r="R199" s="24">
        <f t="shared" si="19"/>
        <v>1922.2406524680353</v>
      </c>
      <c r="S199" s="26">
        <f t="shared" si="20"/>
        <v>1.3747168409805655</v>
      </c>
      <c r="T199" s="27">
        <f t="shared" si="21"/>
        <v>0.76889626098721409</v>
      </c>
      <c r="U199" s="22"/>
      <c r="V199" s="38">
        <f t="shared" si="22"/>
        <v>1.3747168409805655</v>
      </c>
      <c r="W199" s="22"/>
      <c r="X199" s="42">
        <f>I199-'(A) Current Law'!J197</f>
        <v>723303</v>
      </c>
      <c r="Y199" s="42">
        <f>J199-'(A) Current Law'!K197</f>
        <v>81.010039692850569</v>
      </c>
      <c r="Z199" s="38">
        <f>O199-'(A) Current Law'!P197</f>
        <v>5.793544409295448E-2</v>
      </c>
      <c r="AA199" s="44">
        <f>N199-'(A) Current Law'!O197</f>
        <v>5.600000000000005E-2</v>
      </c>
      <c r="AB199" s="42">
        <f>Q199-'(A) Current Law'!R197</f>
        <v>0</v>
      </c>
      <c r="AC199" s="42">
        <f>M199-'(A) Current Law'!N197</f>
        <v>0</v>
      </c>
      <c r="AD199" s="38">
        <f>S199-'(A) Current Law'!T197</f>
        <v>0</v>
      </c>
    </row>
    <row r="200" spans="1:30">
      <c r="A200" s="28" t="s">
        <v>400</v>
      </c>
      <c r="B200" s="29" t="s">
        <v>401</v>
      </c>
      <c r="C200" s="30">
        <v>1597567789</v>
      </c>
      <c r="D200" s="21">
        <v>1065.8599999999999</v>
      </c>
      <c r="E200" s="22"/>
      <c r="F200" s="48">
        <v>2500</v>
      </c>
      <c r="G200" s="45">
        <f t="shared" si="23"/>
        <v>0</v>
      </c>
      <c r="H200" s="22"/>
      <c r="I200" s="23">
        <v>2664649.9999999995</v>
      </c>
      <c r="J200" s="24">
        <f t="shared" si="16"/>
        <v>2500</v>
      </c>
      <c r="K200" s="26">
        <f t="shared" si="17"/>
        <v>1.667941741406755</v>
      </c>
      <c r="L200" s="22"/>
      <c r="M200" s="24">
        <v>0</v>
      </c>
      <c r="N200" s="26">
        <v>0.83399999999999996</v>
      </c>
      <c r="O200" s="25">
        <f t="shared" si="18"/>
        <v>1.667941741406755</v>
      </c>
      <c r="P200" s="22"/>
      <c r="Q200" s="24">
        <v>1850000</v>
      </c>
      <c r="R200" s="24">
        <f t="shared" si="19"/>
        <v>1735.6876137579045</v>
      </c>
      <c r="S200" s="26">
        <f t="shared" si="20"/>
        <v>1.1580103284117982</v>
      </c>
      <c r="T200" s="27">
        <f t="shared" si="21"/>
        <v>0.69427504550316188</v>
      </c>
      <c r="U200" s="22"/>
      <c r="V200" s="38">
        <f t="shared" si="22"/>
        <v>1.1580103284117982</v>
      </c>
      <c r="W200" s="22"/>
      <c r="X200" s="42">
        <f>I200-'(A) Current Law'!J198</f>
        <v>-455461.00000000047</v>
      </c>
      <c r="Y200" s="42">
        <f>J200-'(A) Current Law'!K198</f>
        <v>-427.31784662150767</v>
      </c>
      <c r="Z200" s="38">
        <f>O200-'(A) Current Law'!P198</f>
        <v>-0.28509650929122521</v>
      </c>
      <c r="AA200" s="44">
        <f>N200-'(A) Current Law'!O198</f>
        <v>-0.14300000000000002</v>
      </c>
      <c r="AB200" s="42">
        <f>Q200-'(A) Current Law'!R198</f>
        <v>0</v>
      </c>
      <c r="AC200" s="42">
        <f>M200-'(A) Current Law'!N198</f>
        <v>0</v>
      </c>
      <c r="AD200" s="38">
        <f>S200-'(A) Current Law'!T198</f>
        <v>0</v>
      </c>
    </row>
    <row r="201" spans="1:30">
      <c r="A201" s="28" t="s">
        <v>402</v>
      </c>
      <c r="B201" s="29" t="s">
        <v>403</v>
      </c>
      <c r="C201" s="30">
        <v>223225090</v>
      </c>
      <c r="D201" s="21">
        <v>320.04999999999995</v>
      </c>
      <c r="E201" s="22"/>
      <c r="F201" s="48">
        <v>2500</v>
      </c>
      <c r="G201" s="45">
        <f t="shared" si="23"/>
        <v>0</v>
      </c>
      <c r="H201" s="22"/>
      <c r="I201" s="23">
        <v>937654.05599999987</v>
      </c>
      <c r="J201" s="24">
        <f t="shared" si="16"/>
        <v>2929.7111576316202</v>
      </c>
      <c r="K201" s="26">
        <f t="shared" si="17"/>
        <v>4.2004868538747138</v>
      </c>
      <c r="L201" s="22"/>
      <c r="M201" s="24">
        <v>174136</v>
      </c>
      <c r="N201" s="26">
        <v>2.1</v>
      </c>
      <c r="O201" s="25">
        <f t="shared" si="18"/>
        <v>3.4203953328006267</v>
      </c>
      <c r="P201" s="22"/>
      <c r="Q201" s="24">
        <v>593579</v>
      </c>
      <c r="R201" s="24">
        <f t="shared" si="19"/>
        <v>2398.7345727230122</v>
      </c>
      <c r="S201" s="26">
        <f t="shared" si="20"/>
        <v>2.6591052107986606</v>
      </c>
      <c r="T201" s="27">
        <f t="shared" si="21"/>
        <v>0.81876145587749705</v>
      </c>
      <c r="U201" s="22"/>
      <c r="V201" s="38">
        <f t="shared" si="22"/>
        <v>3.4391967318727481</v>
      </c>
      <c r="W201" s="22"/>
      <c r="X201" s="42">
        <f>I201-'(A) Current Law'!J199</f>
        <v>-103063.94400000013</v>
      </c>
      <c r="Y201" s="42">
        <f>J201-'(A) Current Law'!K199</f>
        <v>-322.02450867052039</v>
      </c>
      <c r="Z201" s="38">
        <f>O201-'(A) Current Law'!P199</f>
        <v>-0.1777530653028303</v>
      </c>
      <c r="AA201" s="44">
        <f>N201-'(A) Current Law'!O199</f>
        <v>-0.23099999999999987</v>
      </c>
      <c r="AB201" s="42">
        <f>Q201-'(A) Current Law'!R199</f>
        <v>0</v>
      </c>
      <c r="AC201" s="42">
        <f>M201-'(A) Current Law'!N199</f>
        <v>-63385</v>
      </c>
      <c r="AD201" s="38">
        <f>S201-'(A) Current Law'!T199</f>
        <v>0</v>
      </c>
    </row>
    <row r="202" spans="1:30">
      <c r="A202" s="28" t="s">
        <v>404</v>
      </c>
      <c r="B202" s="29" t="s">
        <v>405</v>
      </c>
      <c r="C202" s="30">
        <v>3599855180</v>
      </c>
      <c r="D202" s="21">
        <v>3921.79</v>
      </c>
      <c r="E202" s="22"/>
      <c r="F202" s="48">
        <v>2500</v>
      </c>
      <c r="G202" s="45">
        <f t="shared" si="23"/>
        <v>0</v>
      </c>
      <c r="H202" s="22"/>
      <c r="I202" s="23">
        <v>9804475</v>
      </c>
      <c r="J202" s="24">
        <f t="shared" ref="J202:J265" si="24">I202/D202</f>
        <v>2500</v>
      </c>
      <c r="K202" s="26">
        <f t="shared" ref="K202:K265" si="25">I202/C202*1000</f>
        <v>2.7235748411412484</v>
      </c>
      <c r="L202" s="22"/>
      <c r="M202" s="24">
        <v>151170</v>
      </c>
      <c r="N202" s="26">
        <v>1.3620000000000001</v>
      </c>
      <c r="O202" s="25">
        <f t="shared" ref="O202:O265" si="26">(I202-M202)/C202*1000</f>
        <v>2.6815814851751898</v>
      </c>
      <c r="P202" s="22"/>
      <c r="Q202" s="24">
        <v>7439312</v>
      </c>
      <c r="R202" s="24">
        <f t="shared" ref="R202:R265" si="27">(M202+Q202)/D202</f>
        <v>1935.4636530767839</v>
      </c>
      <c r="S202" s="26">
        <f t="shared" ref="S202:S265" si="28">Q202/C202*1000</f>
        <v>2.0665586886192457</v>
      </c>
      <c r="T202" s="27">
        <f t="shared" ref="T202:T265" si="29">(M202+Q202)/I202</f>
        <v>0.77418546123071352</v>
      </c>
      <c r="U202" s="22"/>
      <c r="V202" s="38">
        <f t="shared" ref="V202:V265" si="30">(Q202+M202)/C202*1000</f>
        <v>2.1085520445853048</v>
      </c>
      <c r="W202" s="22"/>
      <c r="X202" s="42">
        <f>I202-'(A) Current Law'!J200</f>
        <v>-288797</v>
      </c>
      <c r="Y202" s="42">
        <f>J202-'(A) Current Law'!K200</f>
        <v>-73.639078074042573</v>
      </c>
      <c r="Z202" s="38">
        <f>O202-'(A) Current Law'!P200</f>
        <v>1.2772458252056751E-2</v>
      </c>
      <c r="AA202" s="44">
        <f>N202-'(A) Current Law'!O200</f>
        <v>-3.9999999999999813E-2</v>
      </c>
      <c r="AB202" s="42">
        <f>Q202-'(A) Current Law'!R200</f>
        <v>0</v>
      </c>
      <c r="AC202" s="42">
        <f>M202-'(A) Current Law'!N200</f>
        <v>-334776</v>
      </c>
      <c r="AD202" s="38">
        <f>S202-'(A) Current Law'!T200</f>
        <v>0</v>
      </c>
    </row>
    <row r="203" spans="1:30">
      <c r="A203" s="28" t="s">
        <v>406</v>
      </c>
      <c r="B203" s="29" t="s">
        <v>407</v>
      </c>
      <c r="C203" s="30">
        <v>2618114713</v>
      </c>
      <c r="D203" s="21">
        <v>1344.28</v>
      </c>
      <c r="E203" s="22"/>
      <c r="F203" s="48">
        <v>2500</v>
      </c>
      <c r="G203" s="45">
        <f t="shared" ref="G203:G266" si="31">IF(F203&gt;2500,1,0)</f>
        <v>0</v>
      </c>
      <c r="H203" s="22"/>
      <c r="I203" s="23">
        <v>3360700</v>
      </c>
      <c r="J203" s="24">
        <f t="shared" si="24"/>
        <v>2500</v>
      </c>
      <c r="K203" s="26">
        <f t="shared" si="25"/>
        <v>1.2836335945528907</v>
      </c>
      <c r="L203" s="22"/>
      <c r="M203" s="24">
        <v>0</v>
      </c>
      <c r="N203" s="26">
        <v>0.64200000000000002</v>
      </c>
      <c r="O203" s="25">
        <f t="shared" si="26"/>
        <v>1.2836335945528907</v>
      </c>
      <c r="P203" s="22"/>
      <c r="Q203" s="24">
        <v>2954172</v>
      </c>
      <c r="R203" s="24">
        <f t="shared" si="27"/>
        <v>2197.5868122712532</v>
      </c>
      <c r="S203" s="26">
        <f t="shared" si="28"/>
        <v>1.128358503671111</v>
      </c>
      <c r="T203" s="27">
        <f t="shared" si="29"/>
        <v>0.87903472490850121</v>
      </c>
      <c r="U203" s="22"/>
      <c r="V203" s="38">
        <f t="shared" si="30"/>
        <v>1.128358503671111</v>
      </c>
      <c r="W203" s="22"/>
      <c r="X203" s="42">
        <f>I203-'(A) Current Law'!J201</f>
        <v>-10803</v>
      </c>
      <c r="Y203" s="42">
        <f>J203-'(A) Current Law'!K201</f>
        <v>-8.0362722051954734</v>
      </c>
      <c r="Z203" s="38">
        <f>O203-'(A) Current Law'!P201</f>
        <v>-4.1262515910243103E-3</v>
      </c>
      <c r="AA203" s="44">
        <f>N203-'(A) Current Law'!O201</f>
        <v>-2.0000000000000018E-3</v>
      </c>
      <c r="AB203" s="42">
        <f>Q203-'(A) Current Law'!R201</f>
        <v>0</v>
      </c>
      <c r="AC203" s="42">
        <f>M203-'(A) Current Law'!N201</f>
        <v>0</v>
      </c>
      <c r="AD203" s="38">
        <f>S203-'(A) Current Law'!T201</f>
        <v>0</v>
      </c>
    </row>
    <row r="204" spans="1:30">
      <c r="A204" s="28" t="s">
        <v>408</v>
      </c>
      <c r="B204" s="29" t="s">
        <v>409</v>
      </c>
      <c r="C204" s="30">
        <v>273216012</v>
      </c>
      <c r="D204" s="21">
        <v>227.05</v>
      </c>
      <c r="E204" s="22"/>
      <c r="F204" s="48">
        <v>2500</v>
      </c>
      <c r="G204" s="45">
        <f t="shared" si="31"/>
        <v>0</v>
      </c>
      <c r="H204" s="22"/>
      <c r="I204" s="23">
        <v>727634.68760000006</v>
      </c>
      <c r="J204" s="24">
        <f t="shared" si="24"/>
        <v>3204.7332640387581</v>
      </c>
      <c r="K204" s="26">
        <f t="shared" si="25"/>
        <v>2.6632212448807722</v>
      </c>
      <c r="L204" s="22"/>
      <c r="M204" s="24">
        <v>3278</v>
      </c>
      <c r="N204" s="26">
        <v>1.3320000000000001</v>
      </c>
      <c r="O204" s="25">
        <f t="shared" si="26"/>
        <v>2.651223412191523</v>
      </c>
      <c r="P204" s="22"/>
      <c r="Q204" s="24">
        <v>585000</v>
      </c>
      <c r="R204" s="24">
        <f t="shared" si="27"/>
        <v>2590.9623430962342</v>
      </c>
      <c r="S204" s="26">
        <f t="shared" si="28"/>
        <v>2.1411629417971301</v>
      </c>
      <c r="T204" s="27">
        <f t="shared" si="29"/>
        <v>0.80847987324566895</v>
      </c>
      <c r="U204" s="22"/>
      <c r="V204" s="38">
        <f t="shared" si="30"/>
        <v>2.1531607744863797</v>
      </c>
      <c r="W204" s="22"/>
      <c r="X204" s="42">
        <f>I204-'(A) Current Law'!J202</f>
        <v>-176464.31239999994</v>
      </c>
      <c r="Y204" s="42">
        <f>J204-'(A) Current Law'!K202</f>
        <v>-777.20463510240006</v>
      </c>
      <c r="Z204" s="38">
        <f>O204-'(A) Current Law'!P202</f>
        <v>-0.26998165978646904</v>
      </c>
      <c r="AA204" s="44">
        <f>N204-'(A) Current Law'!O202</f>
        <v>-0.32299999999999995</v>
      </c>
      <c r="AB204" s="42">
        <f>Q204-'(A) Current Law'!R202</f>
        <v>0</v>
      </c>
      <c r="AC204" s="42">
        <f>M204-'(A) Current Law'!N202</f>
        <v>-102701</v>
      </c>
      <c r="AD204" s="38">
        <f>S204-'(A) Current Law'!T202</f>
        <v>0</v>
      </c>
    </row>
    <row r="205" spans="1:30">
      <c r="A205" s="28" t="s">
        <v>410</v>
      </c>
      <c r="B205" s="29" t="s">
        <v>411</v>
      </c>
      <c r="C205" s="30">
        <v>1066121439</v>
      </c>
      <c r="D205" s="21">
        <v>2766.87</v>
      </c>
      <c r="E205" s="22"/>
      <c r="F205" s="48">
        <v>2500</v>
      </c>
      <c r="G205" s="45">
        <f t="shared" si="31"/>
        <v>0</v>
      </c>
      <c r="H205" s="22"/>
      <c r="I205" s="23">
        <v>6917175</v>
      </c>
      <c r="J205" s="24">
        <f t="shared" si="24"/>
        <v>2500</v>
      </c>
      <c r="K205" s="26">
        <f t="shared" si="25"/>
        <v>6.4881679956536358</v>
      </c>
      <c r="L205" s="22"/>
      <c r="M205" s="24">
        <v>2051271</v>
      </c>
      <c r="N205" s="26">
        <v>3.2440000000000002</v>
      </c>
      <c r="O205" s="25">
        <f t="shared" si="26"/>
        <v>4.5641179531706237</v>
      </c>
      <c r="P205" s="22"/>
      <c r="Q205" s="24">
        <v>3368291</v>
      </c>
      <c r="R205" s="24">
        <f t="shared" si="27"/>
        <v>1958.7338761850033</v>
      </c>
      <c r="S205" s="26">
        <f t="shared" si="28"/>
        <v>3.1593877365034397</v>
      </c>
      <c r="T205" s="27">
        <f t="shared" si="29"/>
        <v>0.78349355047400127</v>
      </c>
      <c r="U205" s="22"/>
      <c r="V205" s="38">
        <f t="shared" si="30"/>
        <v>5.0834377789864513</v>
      </c>
      <c r="W205" s="22"/>
      <c r="X205" s="42">
        <f>I205-'(A) Current Law'!J203</f>
        <v>-514984</v>
      </c>
      <c r="Y205" s="42">
        <f>J205-'(A) Current Law'!K203</f>
        <v>-186.12511610592492</v>
      </c>
      <c r="Z205" s="38">
        <f>O205-'(A) Current Law'!P203</f>
        <v>-0.18834439741531117</v>
      </c>
      <c r="AA205" s="44">
        <f>N205-'(A) Current Law'!O203</f>
        <v>-0.24199999999999999</v>
      </c>
      <c r="AB205" s="42">
        <f>Q205-'(A) Current Law'!R203</f>
        <v>0</v>
      </c>
      <c r="AC205" s="42">
        <f>M205-'(A) Current Law'!N203</f>
        <v>-314186</v>
      </c>
      <c r="AD205" s="38">
        <f>S205-'(A) Current Law'!T203</f>
        <v>0</v>
      </c>
    </row>
    <row r="206" spans="1:30">
      <c r="A206" s="28" t="s">
        <v>412</v>
      </c>
      <c r="B206" s="29" t="s">
        <v>413</v>
      </c>
      <c r="C206" s="30">
        <v>1696891967</v>
      </c>
      <c r="D206" s="21">
        <v>2249.58</v>
      </c>
      <c r="E206" s="22"/>
      <c r="F206" s="48">
        <v>2500</v>
      </c>
      <c r="G206" s="45">
        <f t="shared" si="31"/>
        <v>0</v>
      </c>
      <c r="H206" s="22"/>
      <c r="I206" s="23">
        <v>5623950</v>
      </c>
      <c r="J206" s="24">
        <f t="shared" si="24"/>
        <v>2500</v>
      </c>
      <c r="K206" s="26">
        <f t="shared" si="25"/>
        <v>3.3142652033074302</v>
      </c>
      <c r="L206" s="22"/>
      <c r="M206" s="24">
        <v>571898</v>
      </c>
      <c r="N206" s="26">
        <v>1.657</v>
      </c>
      <c r="O206" s="25">
        <f t="shared" si="26"/>
        <v>2.9772384443139979</v>
      </c>
      <c r="P206" s="22"/>
      <c r="Q206" s="24">
        <v>4200000</v>
      </c>
      <c r="R206" s="24">
        <f t="shared" si="27"/>
        <v>2121.2395202660055</v>
      </c>
      <c r="S206" s="26">
        <f t="shared" si="28"/>
        <v>2.4751133729658346</v>
      </c>
      <c r="T206" s="27">
        <f t="shared" si="29"/>
        <v>0.84849580810640213</v>
      </c>
      <c r="U206" s="22"/>
      <c r="V206" s="38">
        <f t="shared" si="30"/>
        <v>2.8121401319592669</v>
      </c>
      <c r="W206" s="22"/>
      <c r="X206" s="42">
        <f>I206-'(A) Current Law'!J204</f>
        <v>-169136</v>
      </c>
      <c r="Y206" s="42">
        <f>J206-'(A) Current Law'!K204</f>
        <v>-75.185590199059334</v>
      </c>
      <c r="Z206" s="38">
        <f>O206-'(A) Current Law'!P204</f>
        <v>-0.17562108006608312</v>
      </c>
      <c r="AA206" s="44">
        <f>N206-'(A) Current Law'!O204</f>
        <v>0.129</v>
      </c>
      <c r="AB206" s="42">
        <f>Q206-'(A) Current Law'!R204</f>
        <v>0</v>
      </c>
      <c r="AC206" s="42">
        <f>M206-'(A) Current Law'!N204</f>
        <v>128874</v>
      </c>
      <c r="AD206" s="38">
        <f>S206-'(A) Current Law'!T204</f>
        <v>0</v>
      </c>
    </row>
    <row r="207" spans="1:30">
      <c r="A207" s="28" t="s">
        <v>414</v>
      </c>
      <c r="B207" s="29" t="s">
        <v>415</v>
      </c>
      <c r="C207" s="30">
        <v>14537068518</v>
      </c>
      <c r="D207" s="21">
        <v>20770.07</v>
      </c>
      <c r="E207" s="22"/>
      <c r="F207" s="48">
        <v>2500</v>
      </c>
      <c r="G207" s="45">
        <f t="shared" si="31"/>
        <v>0</v>
      </c>
      <c r="H207" s="22"/>
      <c r="I207" s="23">
        <v>51925175</v>
      </c>
      <c r="J207" s="24">
        <f t="shared" si="24"/>
        <v>2500</v>
      </c>
      <c r="K207" s="26">
        <f t="shared" si="25"/>
        <v>3.5719151310118358</v>
      </c>
      <c r="L207" s="22"/>
      <c r="M207" s="24">
        <v>6774114</v>
      </c>
      <c r="N207" s="26">
        <v>1.786</v>
      </c>
      <c r="O207" s="25">
        <f t="shared" si="26"/>
        <v>3.105926132500052</v>
      </c>
      <c r="P207" s="22"/>
      <c r="Q207" s="24">
        <v>42000000</v>
      </c>
      <c r="R207" s="24">
        <f t="shared" si="27"/>
        <v>2348.2883784214496</v>
      </c>
      <c r="S207" s="26">
        <f t="shared" si="28"/>
        <v>2.8891657178333459</v>
      </c>
      <c r="T207" s="27">
        <f t="shared" si="29"/>
        <v>0.93931535136857991</v>
      </c>
      <c r="U207" s="22"/>
      <c r="V207" s="38">
        <f t="shared" si="30"/>
        <v>3.3551547163451296</v>
      </c>
      <c r="W207" s="22"/>
      <c r="X207" s="42">
        <f>I207-'(A) Current Law'!J205</f>
        <v>2749053</v>
      </c>
      <c r="Y207" s="42">
        <f>J207-'(A) Current Law'!K205</f>
        <v>132.35646292959063</v>
      </c>
      <c r="Z207" s="38">
        <f>O207-'(A) Current Law'!P205</f>
        <v>9.6216028580185409E-2</v>
      </c>
      <c r="AA207" s="44">
        <f>N207-'(A) Current Law'!O205</f>
        <v>0.14600000000000013</v>
      </c>
      <c r="AB207" s="42">
        <f>Q207-'(A) Current Law'!R205</f>
        <v>0</v>
      </c>
      <c r="AC207" s="42">
        <f>M207-'(A) Current Law'!N205</f>
        <v>1350354</v>
      </c>
      <c r="AD207" s="38">
        <f>S207-'(A) Current Law'!T205</f>
        <v>0</v>
      </c>
    </row>
    <row r="208" spans="1:30" ht="31.2">
      <c r="A208" s="28" t="s">
        <v>416</v>
      </c>
      <c r="B208" s="29" t="s">
        <v>417</v>
      </c>
      <c r="C208" s="30">
        <v>34753464</v>
      </c>
      <c r="D208" s="21">
        <v>38.72</v>
      </c>
      <c r="E208" s="22"/>
      <c r="F208" s="48">
        <v>2500</v>
      </c>
      <c r="G208" s="45">
        <f t="shared" si="31"/>
        <v>0</v>
      </c>
      <c r="H208" s="22"/>
      <c r="I208" s="23">
        <v>161087.902</v>
      </c>
      <c r="J208" s="24">
        <f t="shared" si="24"/>
        <v>4160.3280475206611</v>
      </c>
      <c r="K208" s="26">
        <f t="shared" si="25"/>
        <v>4.6351610302788817</v>
      </c>
      <c r="L208" s="22"/>
      <c r="M208" s="24">
        <v>34678</v>
      </c>
      <c r="N208" s="26">
        <v>2.3180000000000001</v>
      </c>
      <c r="O208" s="25">
        <f t="shared" si="26"/>
        <v>3.6373324397245699</v>
      </c>
      <c r="P208" s="22"/>
      <c r="Q208" s="24">
        <v>75000</v>
      </c>
      <c r="R208" s="24">
        <f t="shared" si="27"/>
        <v>2832.5929752066118</v>
      </c>
      <c r="S208" s="26">
        <f t="shared" si="28"/>
        <v>2.1580582585954597</v>
      </c>
      <c r="T208" s="27">
        <f t="shared" si="29"/>
        <v>0.68085808206751619</v>
      </c>
      <c r="U208" s="22"/>
      <c r="V208" s="38">
        <f t="shared" si="30"/>
        <v>3.1558868491497711</v>
      </c>
      <c r="W208" s="22"/>
      <c r="X208" s="42">
        <f>I208-'(A) Current Law'!J206</f>
        <v>-71101.097999999998</v>
      </c>
      <c r="Y208" s="42">
        <f>J208-'(A) Current Law'!K206</f>
        <v>-1836.2886880165288</v>
      </c>
      <c r="Z208" s="38">
        <f>O208-'(A) Current Law'!P206</f>
        <v>-0.96997807182616347</v>
      </c>
      <c r="AA208" s="44">
        <f>N208-'(A) Current Law'!O206</f>
        <v>-1.0230000000000001</v>
      </c>
      <c r="AB208" s="42">
        <f>Q208-'(A) Current Law'!R206</f>
        <v>0</v>
      </c>
      <c r="AC208" s="42">
        <f>M208-'(A) Current Law'!N206</f>
        <v>-37391</v>
      </c>
      <c r="AD208" s="38">
        <f>S208-'(A) Current Law'!T206</f>
        <v>0</v>
      </c>
    </row>
    <row r="209" spans="1:30">
      <c r="A209" s="28" t="s">
        <v>418</v>
      </c>
      <c r="B209" s="29" t="s">
        <v>419</v>
      </c>
      <c r="C209" s="30">
        <v>351430117</v>
      </c>
      <c r="D209" s="21">
        <v>273.02000000000004</v>
      </c>
      <c r="E209" s="22"/>
      <c r="F209" s="48">
        <v>2500</v>
      </c>
      <c r="G209" s="45">
        <f t="shared" si="31"/>
        <v>0</v>
      </c>
      <c r="H209" s="22"/>
      <c r="I209" s="23">
        <v>837918.82760000019</v>
      </c>
      <c r="J209" s="24">
        <f t="shared" si="24"/>
        <v>3069.0748941469492</v>
      </c>
      <c r="K209" s="26">
        <f t="shared" si="25"/>
        <v>2.3843113810305572</v>
      </c>
      <c r="L209" s="22"/>
      <c r="M209" s="24">
        <v>0</v>
      </c>
      <c r="N209" s="26">
        <v>1.1919999999999999</v>
      </c>
      <c r="O209" s="25">
        <f t="shared" si="26"/>
        <v>2.3843113810305572</v>
      </c>
      <c r="P209" s="22"/>
      <c r="Q209" s="24">
        <v>477000</v>
      </c>
      <c r="R209" s="24">
        <f t="shared" si="27"/>
        <v>1747.124752765365</v>
      </c>
      <c r="S209" s="26">
        <f t="shared" si="28"/>
        <v>1.3573111037606376</v>
      </c>
      <c r="T209" s="27">
        <f t="shared" si="29"/>
        <v>0.56926755228336623</v>
      </c>
      <c r="U209" s="22"/>
      <c r="V209" s="38">
        <f t="shared" si="30"/>
        <v>1.3573111037606376</v>
      </c>
      <c r="W209" s="22"/>
      <c r="X209" s="42">
        <f>I209-'(A) Current Law'!J207</f>
        <v>-38340.172399999807</v>
      </c>
      <c r="Y209" s="42">
        <f>J209-'(A) Current Law'!K207</f>
        <v>-140.42990403633348</v>
      </c>
      <c r="Z209" s="38">
        <f>O209-'(A) Current Law'!P207</f>
        <v>-0.1090975717371423</v>
      </c>
      <c r="AA209" s="44">
        <f>N209-'(A) Current Law'!O207</f>
        <v>-5.500000000000016E-2</v>
      </c>
      <c r="AB209" s="42">
        <f>Q209-'(A) Current Law'!R207</f>
        <v>0</v>
      </c>
      <c r="AC209" s="42">
        <f>M209-'(A) Current Law'!N207</f>
        <v>0</v>
      </c>
      <c r="AD209" s="38">
        <f>S209-'(A) Current Law'!T207</f>
        <v>0</v>
      </c>
    </row>
    <row r="210" spans="1:30">
      <c r="A210" s="28" t="s">
        <v>420</v>
      </c>
      <c r="B210" s="29" t="s">
        <v>421</v>
      </c>
      <c r="C210" s="30">
        <v>494385132</v>
      </c>
      <c r="D210" s="21">
        <v>3336.2000000000003</v>
      </c>
      <c r="E210" s="22"/>
      <c r="F210" s="48">
        <v>2500</v>
      </c>
      <c r="G210" s="45">
        <f t="shared" si="31"/>
        <v>0</v>
      </c>
      <c r="H210" s="22"/>
      <c r="I210" s="23">
        <v>8340500.0000000009</v>
      </c>
      <c r="J210" s="24">
        <f t="shared" si="24"/>
        <v>2500</v>
      </c>
      <c r="K210" s="26">
        <f t="shared" si="25"/>
        <v>16.870450707647901</v>
      </c>
      <c r="L210" s="22"/>
      <c r="M210" s="24">
        <v>3517644</v>
      </c>
      <c r="N210" s="26">
        <v>8.4350000000000005</v>
      </c>
      <c r="O210" s="25">
        <f t="shared" si="26"/>
        <v>9.7552610057051652</v>
      </c>
      <c r="P210" s="22"/>
      <c r="Q210" s="24">
        <v>570000</v>
      </c>
      <c r="R210" s="24">
        <f t="shared" si="27"/>
        <v>1225.2394940351296</v>
      </c>
      <c r="S210" s="26">
        <f t="shared" si="28"/>
        <v>1.1529472937305081</v>
      </c>
      <c r="T210" s="27">
        <f t="shared" si="29"/>
        <v>0.49009579761405186</v>
      </c>
      <c r="U210" s="22"/>
      <c r="V210" s="38">
        <f t="shared" si="30"/>
        <v>8.2681369956732436</v>
      </c>
      <c r="W210" s="22"/>
      <c r="X210" s="42">
        <f>I210-'(A) Current Law'!J208</f>
        <v>1224754.0000000009</v>
      </c>
      <c r="Y210" s="42">
        <f>J210-'(A) Current Law'!K208</f>
        <v>367.11048498291484</v>
      </c>
      <c r="Z210" s="38">
        <f>O210-'(A) Current Law'!P208</f>
        <v>1.2917763068975159</v>
      </c>
      <c r="AA210" s="44">
        <f>N210-'(A) Current Law'!O208</f>
        <v>1.2380000000000004</v>
      </c>
      <c r="AB210" s="42">
        <f>Q210-'(A) Current Law'!R208</f>
        <v>0</v>
      </c>
      <c r="AC210" s="42">
        <f>M210-'(A) Current Law'!N208</f>
        <v>586119</v>
      </c>
      <c r="AD210" s="38">
        <f>S210-'(A) Current Law'!T208</f>
        <v>0</v>
      </c>
    </row>
    <row r="211" spans="1:30">
      <c r="A211" s="28" t="s">
        <v>422</v>
      </c>
      <c r="B211" s="29" t="s">
        <v>423</v>
      </c>
      <c r="C211" s="30">
        <v>118495940</v>
      </c>
      <c r="D211" s="21">
        <v>186.16</v>
      </c>
      <c r="E211" s="22"/>
      <c r="F211" s="48">
        <v>2500</v>
      </c>
      <c r="G211" s="45">
        <f t="shared" si="31"/>
        <v>0</v>
      </c>
      <c r="H211" s="22"/>
      <c r="I211" s="23">
        <v>617519.08600000001</v>
      </c>
      <c r="J211" s="24">
        <f t="shared" si="24"/>
        <v>3317.1416308551784</v>
      </c>
      <c r="K211" s="26">
        <f t="shared" si="25"/>
        <v>5.2113100752650263</v>
      </c>
      <c r="L211" s="22"/>
      <c r="M211" s="24">
        <v>152366</v>
      </c>
      <c r="N211" s="26">
        <v>2.6059999999999999</v>
      </c>
      <c r="O211" s="25">
        <f t="shared" si="26"/>
        <v>3.9254769910260214</v>
      </c>
      <c r="P211" s="22"/>
      <c r="Q211" s="24">
        <v>465153.08600000001</v>
      </c>
      <c r="R211" s="24">
        <f t="shared" si="27"/>
        <v>3317.1416308551784</v>
      </c>
      <c r="S211" s="26">
        <f t="shared" si="28"/>
        <v>3.9254769910260214</v>
      </c>
      <c r="T211" s="27">
        <f t="shared" si="29"/>
        <v>1</v>
      </c>
      <c r="U211" s="22"/>
      <c r="V211" s="38">
        <f t="shared" si="30"/>
        <v>5.2113100752650263</v>
      </c>
      <c r="W211" s="22"/>
      <c r="X211" s="42">
        <f>I211-'(A) Current Law'!J209</f>
        <v>-135411.91399999999</v>
      </c>
      <c r="Y211" s="42">
        <f>J211-'(A) Current Law'!K209</f>
        <v>-727.39532660077339</v>
      </c>
      <c r="Z211" s="38">
        <f>O211-'(A) Current Law'!P209</f>
        <v>-0.51856556435604473</v>
      </c>
      <c r="AA211" s="44">
        <f>N211-'(A) Current Law'!O209</f>
        <v>-0.57100000000000017</v>
      </c>
      <c r="AB211" s="42">
        <f>Q211-'(A) Current Law'!R209</f>
        <v>-4846.9139999999898</v>
      </c>
      <c r="AC211" s="42">
        <f>M211-'(A) Current Law'!N209</f>
        <v>-73964</v>
      </c>
      <c r="AD211" s="38">
        <f>S211-'(A) Current Law'!T209</f>
        <v>-4.09036292720244E-2</v>
      </c>
    </row>
    <row r="212" spans="1:30">
      <c r="A212" s="28" t="s">
        <v>424</v>
      </c>
      <c r="B212" s="29" t="s">
        <v>425</v>
      </c>
      <c r="C212" s="30">
        <v>2171337360</v>
      </c>
      <c r="D212" s="21">
        <v>2419.1800000000003</v>
      </c>
      <c r="E212" s="22"/>
      <c r="F212" s="48">
        <v>2500</v>
      </c>
      <c r="G212" s="45">
        <f t="shared" si="31"/>
        <v>0</v>
      </c>
      <c r="H212" s="22"/>
      <c r="I212" s="23">
        <v>6047950.0000000009</v>
      </c>
      <c r="J212" s="24">
        <f t="shared" si="24"/>
        <v>2500</v>
      </c>
      <c r="K212" s="26">
        <f t="shared" si="25"/>
        <v>2.7853571312382344</v>
      </c>
      <c r="L212" s="22"/>
      <c r="M212" s="24">
        <v>158471</v>
      </c>
      <c r="N212" s="26">
        <v>1.393</v>
      </c>
      <c r="O212" s="25">
        <f t="shared" si="26"/>
        <v>2.7123739997731171</v>
      </c>
      <c r="P212" s="22"/>
      <c r="Q212" s="24">
        <v>4243812</v>
      </c>
      <c r="R212" s="24">
        <f t="shared" si="27"/>
        <v>1819.7418133417107</v>
      </c>
      <c r="S212" s="26">
        <f t="shared" si="28"/>
        <v>1.9544692032563749</v>
      </c>
      <c r="T212" s="27">
        <f t="shared" si="29"/>
        <v>0.72789672533668426</v>
      </c>
      <c r="U212" s="22"/>
      <c r="V212" s="38">
        <f t="shared" si="30"/>
        <v>2.0274523347214917</v>
      </c>
      <c r="W212" s="22"/>
      <c r="X212" s="42">
        <f>I212-'(A) Current Law'!J210</f>
        <v>-1476897.9999999991</v>
      </c>
      <c r="Y212" s="42">
        <f>J212-'(A) Current Law'!K210</f>
        <v>-610.49529179308638</v>
      </c>
      <c r="Z212" s="38">
        <f>O212-'(A) Current Law'!P210</f>
        <v>-0.4381778794613469</v>
      </c>
      <c r="AA212" s="44">
        <f>N212-'(A) Current Law'!O210</f>
        <v>-0.18900000000000006</v>
      </c>
      <c r="AB212" s="42">
        <f>Q212-'(A) Current Law'!R210</f>
        <v>0</v>
      </c>
      <c r="AC212" s="42">
        <f>M212-'(A) Current Law'!N210</f>
        <v>-525466</v>
      </c>
      <c r="AD212" s="38">
        <f>S212-'(A) Current Law'!T210</f>
        <v>0</v>
      </c>
    </row>
    <row r="213" spans="1:30">
      <c r="A213" s="28" t="s">
        <v>426</v>
      </c>
      <c r="B213" s="29" t="s">
        <v>427</v>
      </c>
      <c r="C213" s="30">
        <v>537627542</v>
      </c>
      <c r="D213" s="21">
        <v>878.6400000000001</v>
      </c>
      <c r="E213" s="22"/>
      <c r="F213" s="48">
        <v>2500</v>
      </c>
      <c r="G213" s="45">
        <f t="shared" si="31"/>
        <v>0</v>
      </c>
      <c r="H213" s="22"/>
      <c r="I213" s="23">
        <v>2196600.0000000005</v>
      </c>
      <c r="J213" s="24">
        <f t="shared" si="24"/>
        <v>2500.0000000000005</v>
      </c>
      <c r="K213" s="26">
        <f t="shared" si="25"/>
        <v>4.0857281824300591</v>
      </c>
      <c r="L213" s="22"/>
      <c r="M213" s="24">
        <v>388679</v>
      </c>
      <c r="N213" s="26">
        <v>2.0430000000000001</v>
      </c>
      <c r="O213" s="25">
        <f t="shared" si="26"/>
        <v>3.3627760089716543</v>
      </c>
      <c r="P213" s="22"/>
      <c r="Q213" s="24">
        <v>1439136</v>
      </c>
      <c r="R213" s="24">
        <f t="shared" si="27"/>
        <v>2080.27747427843</v>
      </c>
      <c r="S213" s="26">
        <f t="shared" si="28"/>
        <v>2.6768271481151165</v>
      </c>
      <c r="T213" s="27">
        <f t="shared" si="29"/>
        <v>0.83211098971137198</v>
      </c>
      <c r="U213" s="22"/>
      <c r="V213" s="38">
        <f t="shared" si="30"/>
        <v>3.3997793215735217</v>
      </c>
      <c r="W213" s="22"/>
      <c r="X213" s="42">
        <f>I213-'(A) Current Law'!J211</f>
        <v>166326.00000000047</v>
      </c>
      <c r="Y213" s="42">
        <f>J213-'(A) Current Law'!K211</f>
        <v>189.29937175635132</v>
      </c>
      <c r="Z213" s="38">
        <f>O213-'(A) Current Law'!P211</f>
        <v>0.20747634986304408</v>
      </c>
      <c r="AA213" s="44">
        <f>N213-'(A) Current Law'!O211</f>
        <v>0.15500000000000025</v>
      </c>
      <c r="AB213" s="42">
        <f>Q213-'(A) Current Law'!R211</f>
        <v>0</v>
      </c>
      <c r="AC213" s="42">
        <f>M213-'(A) Current Law'!N211</f>
        <v>54781</v>
      </c>
      <c r="AD213" s="38">
        <f>S213-'(A) Current Law'!T211</f>
        <v>0</v>
      </c>
    </row>
    <row r="214" spans="1:30">
      <c r="A214" s="28" t="s">
        <v>428</v>
      </c>
      <c r="B214" s="29" t="s">
        <v>429</v>
      </c>
      <c r="C214" s="30">
        <v>254720848</v>
      </c>
      <c r="D214" s="21">
        <v>676</v>
      </c>
      <c r="E214" s="22"/>
      <c r="F214" s="48">
        <v>2500</v>
      </c>
      <c r="G214" s="45">
        <f t="shared" si="31"/>
        <v>0</v>
      </c>
      <c r="H214" s="22"/>
      <c r="I214" s="23">
        <v>1775067.8528</v>
      </c>
      <c r="J214" s="24">
        <f t="shared" si="24"/>
        <v>2625.8400189349113</v>
      </c>
      <c r="K214" s="26">
        <f t="shared" si="25"/>
        <v>6.9686791118094895</v>
      </c>
      <c r="L214" s="22"/>
      <c r="M214" s="24">
        <v>551270</v>
      </c>
      <c r="N214" s="26">
        <v>3.484</v>
      </c>
      <c r="O214" s="25">
        <f t="shared" si="26"/>
        <v>4.8044667816118451</v>
      </c>
      <c r="P214" s="22"/>
      <c r="Q214" s="24">
        <v>860371</v>
      </c>
      <c r="R214" s="24">
        <f t="shared" si="27"/>
        <v>2088.2263313609469</v>
      </c>
      <c r="S214" s="26">
        <f t="shared" si="28"/>
        <v>3.3777015378026696</v>
      </c>
      <c r="T214" s="27">
        <f t="shared" si="29"/>
        <v>0.79526030386572044</v>
      </c>
      <c r="U214" s="22"/>
      <c r="V214" s="38">
        <f t="shared" si="30"/>
        <v>5.5419138680003135</v>
      </c>
      <c r="W214" s="22"/>
      <c r="X214" s="42">
        <f>I214-'(A) Current Law'!J212</f>
        <v>-118486.14720000001</v>
      </c>
      <c r="Y214" s="42">
        <f>J214-'(A) Current Law'!K212</f>
        <v>-175.27536568047344</v>
      </c>
      <c r="Z214" s="38">
        <f>O214-'(A) Current Law'!P212</f>
        <v>-0.17942444663971902</v>
      </c>
      <c r="AA214" s="44">
        <f>N214-'(A) Current Law'!O212</f>
        <v>-0.2330000000000001</v>
      </c>
      <c r="AB214" s="42">
        <f>Q214-'(A) Current Law'!R212</f>
        <v>0</v>
      </c>
      <c r="AC214" s="42">
        <f>M214-'(A) Current Law'!N212</f>
        <v>-72783</v>
      </c>
      <c r="AD214" s="38">
        <f>S214-'(A) Current Law'!T212</f>
        <v>0</v>
      </c>
    </row>
    <row r="215" spans="1:30">
      <c r="A215" s="28" t="s">
        <v>430</v>
      </c>
      <c r="B215" s="29" t="s">
        <v>431</v>
      </c>
      <c r="C215" s="30">
        <v>404654285</v>
      </c>
      <c r="D215" s="21">
        <v>649.67999999999995</v>
      </c>
      <c r="E215" s="22"/>
      <c r="F215" s="48">
        <v>2500</v>
      </c>
      <c r="G215" s="45">
        <f t="shared" si="31"/>
        <v>0</v>
      </c>
      <c r="H215" s="22"/>
      <c r="I215" s="23">
        <v>1673256.7111999998</v>
      </c>
      <c r="J215" s="24">
        <f t="shared" si="24"/>
        <v>2575.5090370644007</v>
      </c>
      <c r="K215" s="26">
        <f t="shared" si="25"/>
        <v>4.1350277835313163</v>
      </c>
      <c r="L215" s="22"/>
      <c r="M215" s="24">
        <v>302610</v>
      </c>
      <c r="N215" s="26">
        <v>2.0680000000000001</v>
      </c>
      <c r="O215" s="25">
        <f t="shared" si="26"/>
        <v>3.3872042432467993</v>
      </c>
      <c r="P215" s="22"/>
      <c r="Q215" s="24">
        <v>1050000</v>
      </c>
      <c r="R215" s="24">
        <f t="shared" si="27"/>
        <v>2081.9634281492426</v>
      </c>
      <c r="S215" s="26">
        <f t="shared" si="28"/>
        <v>2.5948075651787552</v>
      </c>
      <c r="T215" s="27">
        <f t="shared" si="29"/>
        <v>0.80836968466718806</v>
      </c>
      <c r="U215" s="22"/>
      <c r="V215" s="38">
        <f t="shared" si="30"/>
        <v>3.3426311054632722</v>
      </c>
      <c r="W215" s="22"/>
      <c r="X215" s="42">
        <f>I215-'(A) Current Law'!J213</f>
        <v>-184826.28880000021</v>
      </c>
      <c r="Y215" s="42">
        <f>J215-'(A) Current Law'!K213</f>
        <v>-284.48819234084522</v>
      </c>
      <c r="Z215" s="38">
        <f>O215-'(A) Current Law'!P213</f>
        <v>-0.33041115281900568</v>
      </c>
      <c r="AA215" s="44">
        <f>N215-'(A) Current Law'!O213</f>
        <v>-7.2999999999999954E-2</v>
      </c>
      <c r="AB215" s="42">
        <f>Q215-'(A) Current Law'!R213</f>
        <v>0</v>
      </c>
      <c r="AC215" s="42">
        <f>M215-'(A) Current Law'!N213</f>
        <v>-51124</v>
      </c>
      <c r="AD215" s="38">
        <f>S215-'(A) Current Law'!T213</f>
        <v>0</v>
      </c>
    </row>
    <row r="216" spans="1:30">
      <c r="A216" s="28" t="s">
        <v>432</v>
      </c>
      <c r="B216" s="29" t="s">
        <v>433</v>
      </c>
      <c r="C216" s="30">
        <v>19123067735</v>
      </c>
      <c r="D216" s="21">
        <v>13535.579999999998</v>
      </c>
      <c r="E216" s="22"/>
      <c r="F216" s="48">
        <v>2500</v>
      </c>
      <c r="G216" s="45">
        <f t="shared" si="31"/>
        <v>0</v>
      </c>
      <c r="H216" s="22"/>
      <c r="I216" s="23">
        <v>33838949.999999993</v>
      </c>
      <c r="J216" s="24">
        <f t="shared" si="24"/>
        <v>2500</v>
      </c>
      <c r="K216" s="26">
        <f t="shared" si="25"/>
        <v>1.7695356450610822</v>
      </c>
      <c r="L216" s="22"/>
      <c r="M216" s="24">
        <v>0</v>
      </c>
      <c r="N216" s="26">
        <v>0.88500000000000001</v>
      </c>
      <c r="O216" s="25">
        <f t="shared" si="26"/>
        <v>1.7695356450610822</v>
      </c>
      <c r="P216" s="22"/>
      <c r="Q216" s="24">
        <v>29000000</v>
      </c>
      <c r="R216" s="24">
        <f t="shared" si="27"/>
        <v>2142.5014665053145</v>
      </c>
      <c r="S216" s="26">
        <f t="shared" si="28"/>
        <v>1.5164930858307186</v>
      </c>
      <c r="T216" s="27">
        <f t="shared" si="29"/>
        <v>0.85700058660212586</v>
      </c>
      <c r="U216" s="22"/>
      <c r="V216" s="38">
        <f t="shared" si="30"/>
        <v>1.5164930858307186</v>
      </c>
      <c r="W216" s="22"/>
      <c r="X216" s="42">
        <f>I216-'(A) Current Law'!J214</f>
        <v>-931180.00000000745</v>
      </c>
      <c r="Y216" s="42">
        <f>J216-'(A) Current Law'!K214</f>
        <v>-68.794983295877046</v>
      </c>
      <c r="Z216" s="38">
        <f>O216-'(A) Current Law'!P214</f>
        <v>-4.8694070057374361E-2</v>
      </c>
      <c r="AA216" s="44">
        <f>N216-'(A) Current Law'!O214</f>
        <v>5.0000000000000044E-3</v>
      </c>
      <c r="AB216" s="42">
        <f>Q216-'(A) Current Law'!R214</f>
        <v>0</v>
      </c>
      <c r="AC216" s="42">
        <f>M216-'(A) Current Law'!N214</f>
        <v>0</v>
      </c>
      <c r="AD216" s="38">
        <f>S216-'(A) Current Law'!T214</f>
        <v>0</v>
      </c>
    </row>
    <row r="217" spans="1:30">
      <c r="A217" s="28" t="s">
        <v>434</v>
      </c>
      <c r="B217" s="29" t="s">
        <v>435</v>
      </c>
      <c r="C217" s="30">
        <v>292503063</v>
      </c>
      <c r="D217" s="21">
        <v>381.31</v>
      </c>
      <c r="E217" s="22"/>
      <c r="F217" s="48">
        <v>2500</v>
      </c>
      <c r="G217" s="45">
        <f t="shared" si="31"/>
        <v>0</v>
      </c>
      <c r="H217" s="22"/>
      <c r="I217" s="23">
        <v>1071923.0819999999</v>
      </c>
      <c r="J217" s="24">
        <f t="shared" si="24"/>
        <v>2811.1591146311398</v>
      </c>
      <c r="K217" s="26">
        <f t="shared" si="25"/>
        <v>3.6646559219108075</v>
      </c>
      <c r="L217" s="22"/>
      <c r="M217" s="24">
        <v>149788</v>
      </c>
      <c r="N217" s="26">
        <v>1.8320000000000001</v>
      </c>
      <c r="O217" s="25">
        <f t="shared" si="26"/>
        <v>3.1525655579203282</v>
      </c>
      <c r="P217" s="22"/>
      <c r="Q217" s="24">
        <v>399800</v>
      </c>
      <c r="R217" s="24">
        <f t="shared" si="27"/>
        <v>1441.3154651071306</v>
      </c>
      <c r="S217" s="26">
        <f t="shared" si="28"/>
        <v>1.3668232937444487</v>
      </c>
      <c r="T217" s="27">
        <f t="shared" si="29"/>
        <v>0.5127121611884462</v>
      </c>
      <c r="U217" s="22"/>
      <c r="V217" s="38">
        <f t="shared" si="30"/>
        <v>1.8789136577349277</v>
      </c>
      <c r="W217" s="22"/>
      <c r="X217" s="42">
        <f>I217-'(A) Current Law'!J215</f>
        <v>-79871.918000000063</v>
      </c>
      <c r="Y217" s="42">
        <f>J217-'(A) Current Law'!K215</f>
        <v>-209.46714746531734</v>
      </c>
      <c r="Z217" s="38">
        <f>O217-'(A) Current Law'!P215</f>
        <v>-8.3202267184463885E-2</v>
      </c>
      <c r="AA217" s="44">
        <f>N217-'(A) Current Law'!O215</f>
        <v>-0.13700000000000001</v>
      </c>
      <c r="AB217" s="42">
        <f>Q217-'(A) Current Law'!R215</f>
        <v>0</v>
      </c>
      <c r="AC217" s="42">
        <f>M217-'(A) Current Law'!N215</f>
        <v>-55535</v>
      </c>
      <c r="AD217" s="38">
        <f>S217-'(A) Current Law'!T215</f>
        <v>0</v>
      </c>
    </row>
    <row r="218" spans="1:30">
      <c r="A218" s="28" t="s">
        <v>436</v>
      </c>
      <c r="B218" s="29" t="s">
        <v>437</v>
      </c>
      <c r="C218" s="30">
        <v>5697076828</v>
      </c>
      <c r="D218" s="21">
        <v>10456.519999999999</v>
      </c>
      <c r="E218" s="22"/>
      <c r="F218" s="48">
        <v>2500</v>
      </c>
      <c r="G218" s="45">
        <f t="shared" si="31"/>
        <v>0</v>
      </c>
      <c r="H218" s="22"/>
      <c r="I218" s="23">
        <v>26141299.999999996</v>
      </c>
      <c r="J218" s="24">
        <f t="shared" si="24"/>
        <v>2500</v>
      </c>
      <c r="K218" s="26">
        <f t="shared" si="25"/>
        <v>4.5885461595884935</v>
      </c>
      <c r="L218" s="22"/>
      <c r="M218" s="24">
        <v>5549614</v>
      </c>
      <c r="N218" s="26">
        <v>2.294</v>
      </c>
      <c r="O218" s="25">
        <f t="shared" si="26"/>
        <v>3.6144301054175632</v>
      </c>
      <c r="P218" s="22"/>
      <c r="Q218" s="24">
        <v>17318000</v>
      </c>
      <c r="R218" s="24">
        <f t="shared" si="27"/>
        <v>2186.9239479291391</v>
      </c>
      <c r="S218" s="26">
        <f t="shared" si="28"/>
        <v>3.039804538862013</v>
      </c>
      <c r="T218" s="27">
        <f t="shared" si="29"/>
        <v>0.87476957917165565</v>
      </c>
      <c r="U218" s="22"/>
      <c r="V218" s="38">
        <f t="shared" si="30"/>
        <v>4.0139205930329434</v>
      </c>
      <c r="W218" s="22"/>
      <c r="X218" s="42">
        <f>I218-'(A) Current Law'!J216</f>
        <v>2214289.9999999963</v>
      </c>
      <c r="Y218" s="42">
        <f>J218-'(A) Current Law'!K216</f>
        <v>211.76165684185526</v>
      </c>
      <c r="Z218" s="38">
        <f>O218-'(A) Current Law'!P216</f>
        <v>0.24753045159390208</v>
      </c>
      <c r="AA218" s="44">
        <f>N218-'(A) Current Law'!O216</f>
        <v>0.19399999999999995</v>
      </c>
      <c r="AB218" s="42">
        <f>Q218-'(A) Current Law'!R216</f>
        <v>0</v>
      </c>
      <c r="AC218" s="42">
        <f>M218-'(A) Current Law'!N216</f>
        <v>804090</v>
      </c>
      <c r="AD218" s="38">
        <f>S218-'(A) Current Law'!T216</f>
        <v>0</v>
      </c>
    </row>
    <row r="219" spans="1:30">
      <c r="A219" s="28" t="s">
        <v>438</v>
      </c>
      <c r="B219" s="29" t="s">
        <v>439</v>
      </c>
      <c r="C219" s="30">
        <v>2093254102</v>
      </c>
      <c r="D219" s="21">
        <v>2087.2800000000002</v>
      </c>
      <c r="E219" s="22"/>
      <c r="F219" s="48">
        <v>2500</v>
      </c>
      <c r="G219" s="45">
        <f t="shared" si="31"/>
        <v>0</v>
      </c>
      <c r="H219" s="22"/>
      <c r="I219" s="23">
        <v>5218200.0000000009</v>
      </c>
      <c r="J219" s="24">
        <f t="shared" si="24"/>
        <v>2500</v>
      </c>
      <c r="K219" s="26">
        <f t="shared" si="25"/>
        <v>2.4928650539914243</v>
      </c>
      <c r="L219" s="22"/>
      <c r="M219" s="24">
        <v>0</v>
      </c>
      <c r="N219" s="26">
        <v>1.246</v>
      </c>
      <c r="O219" s="25">
        <f t="shared" si="26"/>
        <v>2.4928650539914243</v>
      </c>
      <c r="P219" s="22"/>
      <c r="Q219" s="24">
        <v>3688000</v>
      </c>
      <c r="R219" s="24">
        <f t="shared" si="27"/>
        <v>1766.8927982829327</v>
      </c>
      <c r="S219" s="26">
        <f t="shared" si="28"/>
        <v>1.7618501243954567</v>
      </c>
      <c r="T219" s="27">
        <f t="shared" si="29"/>
        <v>0.70675711931317298</v>
      </c>
      <c r="U219" s="22"/>
      <c r="V219" s="38">
        <f t="shared" si="30"/>
        <v>1.7618501243954567</v>
      </c>
      <c r="W219" s="22"/>
      <c r="X219" s="42">
        <f>I219-'(A) Current Law'!J217</f>
        <v>362718.00000000093</v>
      </c>
      <c r="Y219" s="42">
        <f>J219-'(A) Current Law'!K217</f>
        <v>173.77543980683004</v>
      </c>
      <c r="Z219" s="38">
        <f>O219-'(A) Current Law'!P217</f>
        <v>0.17327948845457497</v>
      </c>
      <c r="AA219" s="44">
        <f>N219-'(A) Current Law'!O217</f>
        <v>8.6000000000000076E-2</v>
      </c>
      <c r="AB219" s="42">
        <f>Q219-'(A) Current Law'!R217</f>
        <v>0</v>
      </c>
      <c r="AC219" s="42">
        <f>M219-'(A) Current Law'!N217</f>
        <v>0</v>
      </c>
      <c r="AD219" s="38">
        <f>S219-'(A) Current Law'!T217</f>
        <v>0</v>
      </c>
    </row>
    <row r="220" spans="1:30">
      <c r="A220" s="28" t="s">
        <v>440</v>
      </c>
      <c r="B220" s="29" t="s">
        <v>441</v>
      </c>
      <c r="C220" s="30">
        <v>287979944</v>
      </c>
      <c r="D220" s="21">
        <v>330.88</v>
      </c>
      <c r="E220" s="22"/>
      <c r="F220" s="48">
        <v>2500</v>
      </c>
      <c r="G220" s="45">
        <f t="shared" si="31"/>
        <v>0</v>
      </c>
      <c r="H220" s="22"/>
      <c r="I220" s="23">
        <v>958710.69400000002</v>
      </c>
      <c r="J220" s="24">
        <f t="shared" si="24"/>
        <v>2897.4573682301743</v>
      </c>
      <c r="K220" s="26">
        <f t="shared" si="25"/>
        <v>3.3290884104068028</v>
      </c>
      <c r="L220" s="22"/>
      <c r="M220" s="24">
        <v>99326</v>
      </c>
      <c r="N220" s="26">
        <v>1.665</v>
      </c>
      <c r="O220" s="25">
        <f t="shared" si="26"/>
        <v>2.9841824470943017</v>
      </c>
      <c r="P220" s="22"/>
      <c r="Q220" s="24">
        <v>859384.69400000002</v>
      </c>
      <c r="R220" s="24">
        <f t="shared" si="27"/>
        <v>2897.4573682301743</v>
      </c>
      <c r="S220" s="26">
        <f t="shared" si="28"/>
        <v>2.9841824470943017</v>
      </c>
      <c r="T220" s="27">
        <f t="shared" si="29"/>
        <v>1</v>
      </c>
      <c r="U220" s="22"/>
      <c r="V220" s="38">
        <f t="shared" si="30"/>
        <v>3.3290884104068028</v>
      </c>
      <c r="W220" s="22"/>
      <c r="X220" s="42">
        <f>I220-'(A) Current Law'!J218</f>
        <v>-254315.30599999998</v>
      </c>
      <c r="Y220" s="42">
        <f>J220-'(A) Current Law'!K218</f>
        <v>-768.60283486460321</v>
      </c>
      <c r="Z220" s="38">
        <f>O220-'(A) Current Law'!P218</f>
        <v>-0.65902265054958153</v>
      </c>
      <c r="AA220" s="44">
        <f>N220-'(A) Current Law'!O218</f>
        <v>-0.17100000000000004</v>
      </c>
      <c r="AB220" s="42">
        <f>Q220-'(A) Current Law'!R218</f>
        <v>-21615.305999999982</v>
      </c>
      <c r="AC220" s="42">
        <f>M220-'(A) Current Law'!N218</f>
        <v>-64530</v>
      </c>
      <c r="AD220" s="38">
        <f>S220-'(A) Current Law'!T218</f>
        <v>-7.5058372815017815E-2</v>
      </c>
    </row>
    <row r="221" spans="1:30">
      <c r="A221" s="28" t="s">
        <v>442</v>
      </c>
      <c r="B221" s="29" t="s">
        <v>443</v>
      </c>
      <c r="C221" s="30">
        <v>939121882</v>
      </c>
      <c r="D221" s="21">
        <v>1610.48</v>
      </c>
      <c r="E221" s="22"/>
      <c r="F221" s="48">
        <v>2500</v>
      </c>
      <c r="G221" s="45">
        <f t="shared" si="31"/>
        <v>0</v>
      </c>
      <c r="H221" s="22"/>
      <c r="I221" s="23">
        <v>4026200</v>
      </c>
      <c r="J221" s="24">
        <f t="shared" si="24"/>
        <v>2500</v>
      </c>
      <c r="K221" s="26">
        <f t="shared" si="25"/>
        <v>4.287196451461238</v>
      </c>
      <c r="L221" s="22"/>
      <c r="M221" s="24">
        <v>773692</v>
      </c>
      <c r="N221" s="26">
        <v>2.1440000000000001</v>
      </c>
      <c r="O221" s="25">
        <f t="shared" si="26"/>
        <v>3.4633502448833369</v>
      </c>
      <c r="P221" s="22"/>
      <c r="Q221" s="24">
        <v>2455000</v>
      </c>
      <c r="R221" s="24">
        <f t="shared" si="27"/>
        <v>2004.8010531021807</v>
      </c>
      <c r="S221" s="26">
        <f t="shared" si="28"/>
        <v>2.6141441777202674</v>
      </c>
      <c r="T221" s="27">
        <f t="shared" si="29"/>
        <v>0.80192042124087226</v>
      </c>
      <c r="U221" s="22"/>
      <c r="V221" s="38">
        <f t="shared" si="30"/>
        <v>3.4379903842981694</v>
      </c>
      <c r="W221" s="22"/>
      <c r="X221" s="42">
        <f>I221-'(A) Current Law'!J219</f>
        <v>-261371</v>
      </c>
      <c r="Y221" s="42">
        <f>J221-'(A) Current Law'!K219</f>
        <v>-162.29385028066145</v>
      </c>
      <c r="Z221" s="38">
        <f>O221-'(A) Current Law'!P219</f>
        <v>-8.6268887513793135E-2</v>
      </c>
      <c r="AA221" s="44">
        <f>N221-'(A) Current Law'!O219</f>
        <v>-0.13899999999999979</v>
      </c>
      <c r="AB221" s="42">
        <f>Q221-'(A) Current Law'!R219</f>
        <v>0</v>
      </c>
      <c r="AC221" s="42">
        <f>M221-'(A) Current Law'!N219</f>
        <v>-180354</v>
      </c>
      <c r="AD221" s="38">
        <f>S221-'(A) Current Law'!T219</f>
        <v>0</v>
      </c>
    </row>
    <row r="222" spans="1:30">
      <c r="A222" s="28" t="s">
        <v>444</v>
      </c>
      <c r="B222" s="29" t="s">
        <v>445</v>
      </c>
      <c r="C222" s="30">
        <v>3520104672</v>
      </c>
      <c r="D222" s="21">
        <v>3074.08</v>
      </c>
      <c r="E222" s="22"/>
      <c r="F222" s="48">
        <v>2500</v>
      </c>
      <c r="G222" s="45">
        <f t="shared" si="31"/>
        <v>0</v>
      </c>
      <c r="H222" s="22"/>
      <c r="I222" s="23">
        <v>7685200</v>
      </c>
      <c r="J222" s="24">
        <f t="shared" si="24"/>
        <v>2500</v>
      </c>
      <c r="K222" s="26">
        <f t="shared" si="25"/>
        <v>2.183230533208417</v>
      </c>
      <c r="L222" s="22"/>
      <c r="M222" s="24">
        <v>0</v>
      </c>
      <c r="N222" s="26">
        <v>1.0920000000000001</v>
      </c>
      <c r="O222" s="25">
        <f t="shared" si="26"/>
        <v>2.183230533208417</v>
      </c>
      <c r="P222" s="22"/>
      <c r="Q222" s="24">
        <v>5829000</v>
      </c>
      <c r="R222" s="24">
        <f t="shared" si="27"/>
        <v>1896.177067610472</v>
      </c>
      <c r="S222" s="26">
        <f t="shared" si="28"/>
        <v>1.6559166681507134</v>
      </c>
      <c r="T222" s="27">
        <f t="shared" si="29"/>
        <v>0.75847082704418878</v>
      </c>
      <c r="U222" s="22"/>
      <c r="V222" s="38">
        <f t="shared" si="30"/>
        <v>1.6559166681507134</v>
      </c>
      <c r="W222" s="22"/>
      <c r="X222" s="42">
        <f>I222-'(A) Current Law'!J220</f>
        <v>738839</v>
      </c>
      <c r="Y222" s="42">
        <f>J222-'(A) Current Law'!K220</f>
        <v>240.34475355228233</v>
      </c>
      <c r="Z222" s="38">
        <f>O222-'(A) Current Law'!P220</f>
        <v>0.20989120178071774</v>
      </c>
      <c r="AA222" s="44">
        <f>N222-'(A) Current Law'!O220</f>
        <v>0.13000000000000012</v>
      </c>
      <c r="AB222" s="42">
        <f>Q222-'(A) Current Law'!R220</f>
        <v>0</v>
      </c>
      <c r="AC222" s="42">
        <f>M222-'(A) Current Law'!N220</f>
        <v>0</v>
      </c>
      <c r="AD222" s="38">
        <f>S222-'(A) Current Law'!T220</f>
        <v>0</v>
      </c>
    </row>
    <row r="223" spans="1:30">
      <c r="A223" s="28" t="s">
        <v>446</v>
      </c>
      <c r="B223" s="29" t="s">
        <v>447</v>
      </c>
      <c r="C223" s="30">
        <v>1245526639</v>
      </c>
      <c r="D223" s="21">
        <v>2015.1399999999999</v>
      </c>
      <c r="E223" s="22"/>
      <c r="F223" s="48">
        <v>2500</v>
      </c>
      <c r="G223" s="45">
        <f t="shared" si="31"/>
        <v>0</v>
      </c>
      <c r="H223" s="22"/>
      <c r="I223" s="23">
        <v>5037850</v>
      </c>
      <c r="J223" s="24">
        <f t="shared" si="24"/>
        <v>2500</v>
      </c>
      <c r="K223" s="26">
        <f t="shared" si="25"/>
        <v>4.0447549191278283</v>
      </c>
      <c r="L223" s="22"/>
      <c r="M223" s="24">
        <v>874523</v>
      </c>
      <c r="N223" s="26">
        <v>2.0219999999999998</v>
      </c>
      <c r="O223" s="25">
        <f t="shared" si="26"/>
        <v>3.3426238103928663</v>
      </c>
      <c r="P223" s="22"/>
      <c r="Q223" s="24">
        <v>3388000</v>
      </c>
      <c r="R223" s="24">
        <f t="shared" si="27"/>
        <v>2115.2490645811213</v>
      </c>
      <c r="S223" s="26">
        <f t="shared" si="28"/>
        <v>2.7201345149230485</v>
      </c>
      <c r="T223" s="27">
        <f t="shared" si="29"/>
        <v>0.84609962583244835</v>
      </c>
      <c r="U223" s="22"/>
      <c r="V223" s="38">
        <f t="shared" si="30"/>
        <v>3.42226562365801</v>
      </c>
      <c r="W223" s="22"/>
      <c r="X223" s="42">
        <f>I223-'(A) Current Law'!J221</f>
        <v>44387</v>
      </c>
      <c r="Y223" s="42">
        <f>J223-'(A) Current Law'!K221</f>
        <v>22.026757446132706</v>
      </c>
      <c r="Z223" s="38">
        <f>O223-'(A) Current Law'!P221</f>
        <v>7.1344118397454803E-2</v>
      </c>
      <c r="AA223" s="44">
        <f>N223-'(A) Current Law'!O221</f>
        <v>1.6999999999999904E-2</v>
      </c>
      <c r="AB223" s="42">
        <f>Q223-'(A) Current Law'!R221</f>
        <v>0</v>
      </c>
      <c r="AC223" s="42">
        <f>M223-'(A) Current Law'!N221</f>
        <v>-44474</v>
      </c>
      <c r="AD223" s="38">
        <f>S223-'(A) Current Law'!T221</f>
        <v>0</v>
      </c>
    </row>
    <row r="224" spans="1:30">
      <c r="A224" s="28" t="s">
        <v>448</v>
      </c>
      <c r="B224" s="29" t="s">
        <v>449</v>
      </c>
      <c r="C224" s="30">
        <v>70767691</v>
      </c>
      <c r="D224" s="21">
        <v>34.129999999999995</v>
      </c>
      <c r="E224" s="22"/>
      <c r="F224" s="48">
        <v>2500</v>
      </c>
      <c r="G224" s="45">
        <f t="shared" si="31"/>
        <v>0</v>
      </c>
      <c r="H224" s="22"/>
      <c r="I224" s="23">
        <v>165765.95919999998</v>
      </c>
      <c r="J224" s="24">
        <f t="shared" si="24"/>
        <v>4856.8988924699679</v>
      </c>
      <c r="K224" s="26">
        <f t="shared" si="25"/>
        <v>2.342396040588635</v>
      </c>
      <c r="L224" s="22"/>
      <c r="M224" s="24">
        <v>0</v>
      </c>
      <c r="N224" s="26">
        <v>1.171</v>
      </c>
      <c r="O224" s="25">
        <f t="shared" si="26"/>
        <v>2.342396040588635</v>
      </c>
      <c r="P224" s="22"/>
      <c r="Q224" s="24">
        <v>0</v>
      </c>
      <c r="R224" s="24">
        <f t="shared" si="27"/>
        <v>0</v>
      </c>
      <c r="S224" s="26">
        <f t="shared" si="28"/>
        <v>0</v>
      </c>
      <c r="T224" s="27">
        <f t="shared" si="29"/>
        <v>0</v>
      </c>
      <c r="U224" s="22"/>
      <c r="V224" s="38">
        <f t="shared" si="30"/>
        <v>0</v>
      </c>
      <c r="W224" s="22"/>
      <c r="X224" s="42">
        <f>I224-'(A) Current Law'!J222</f>
        <v>-30645.040800000017</v>
      </c>
      <c r="Y224" s="42">
        <f>J224-'(A) Current Law'!K222</f>
        <v>-897.89161441547094</v>
      </c>
      <c r="Z224" s="38">
        <f>O224-'(A) Current Law'!P222</f>
        <v>-0.31905860543054887</v>
      </c>
      <c r="AA224" s="44">
        <f>N224-'(A) Current Law'!O222</f>
        <v>-0.20999999999999996</v>
      </c>
      <c r="AB224" s="42">
        <f>Q224-'(A) Current Law'!R222</f>
        <v>0</v>
      </c>
      <c r="AC224" s="42">
        <f>M224-'(A) Current Law'!N222</f>
        <v>-8066</v>
      </c>
      <c r="AD224" s="38">
        <f>S224-'(A) Current Law'!T222</f>
        <v>0</v>
      </c>
    </row>
    <row r="225" spans="1:30">
      <c r="A225" s="28" t="s">
        <v>450</v>
      </c>
      <c r="B225" s="29" t="s">
        <v>451</v>
      </c>
      <c r="C225" s="30">
        <v>109282259</v>
      </c>
      <c r="D225" s="21">
        <v>209.23</v>
      </c>
      <c r="E225" s="22"/>
      <c r="F225" s="48">
        <v>2500</v>
      </c>
      <c r="G225" s="45">
        <f t="shared" si="31"/>
        <v>0</v>
      </c>
      <c r="H225" s="22"/>
      <c r="I225" s="23">
        <v>696280.96439999994</v>
      </c>
      <c r="J225" s="24">
        <f t="shared" si="24"/>
        <v>3327.8256674473068</v>
      </c>
      <c r="K225" s="26">
        <f t="shared" si="25"/>
        <v>6.3713998115650226</v>
      </c>
      <c r="L225" s="22"/>
      <c r="M225" s="24">
        <v>203901</v>
      </c>
      <c r="N225" s="26">
        <v>3.1859999999999999</v>
      </c>
      <c r="O225" s="25">
        <f t="shared" si="26"/>
        <v>4.5055800356396354</v>
      </c>
      <c r="P225" s="22"/>
      <c r="Q225" s="24">
        <v>492379.96439999994</v>
      </c>
      <c r="R225" s="24">
        <f t="shared" si="27"/>
        <v>3327.8256674473068</v>
      </c>
      <c r="S225" s="26">
        <f t="shared" si="28"/>
        <v>4.5055800356396354</v>
      </c>
      <c r="T225" s="27">
        <f t="shared" si="29"/>
        <v>1</v>
      </c>
      <c r="U225" s="22"/>
      <c r="V225" s="38">
        <f t="shared" si="30"/>
        <v>6.3713998115650226</v>
      </c>
      <c r="W225" s="22"/>
      <c r="X225" s="42">
        <f>I225-'(A) Current Law'!J223</f>
        <v>-88484.035600000061</v>
      </c>
      <c r="Y225" s="42">
        <f>J225-'(A) Current Law'!K223</f>
        <v>-422.90319552645406</v>
      </c>
      <c r="Z225" s="38">
        <f>O225-'(A) Current Law'!P223</f>
        <v>-0.35179576220143982</v>
      </c>
      <c r="AA225" s="44">
        <f>N225-'(A) Current Law'!O223</f>
        <v>-0.40500000000000025</v>
      </c>
      <c r="AB225" s="42">
        <f>Q225-'(A) Current Law'!R223</f>
        <v>-33921.035600000061</v>
      </c>
      <c r="AC225" s="42">
        <f>M225-'(A) Current Law'!N223</f>
        <v>-50039</v>
      </c>
      <c r="AD225" s="38">
        <f>S225-'(A) Current Law'!T223</f>
        <v>-0.3103983749091439</v>
      </c>
    </row>
    <row r="226" spans="1:30">
      <c r="A226" s="28" t="s">
        <v>452</v>
      </c>
      <c r="B226" s="29" t="s">
        <v>453</v>
      </c>
      <c r="C226" s="30">
        <v>481713851</v>
      </c>
      <c r="D226" s="21">
        <v>1398.8799999999999</v>
      </c>
      <c r="E226" s="22"/>
      <c r="F226" s="48">
        <v>2500</v>
      </c>
      <c r="G226" s="45">
        <f t="shared" si="31"/>
        <v>0</v>
      </c>
      <c r="H226" s="22"/>
      <c r="I226" s="23">
        <v>3497199.9999999995</v>
      </c>
      <c r="J226" s="24">
        <f t="shared" si="24"/>
        <v>2500</v>
      </c>
      <c r="K226" s="26">
        <f t="shared" si="25"/>
        <v>7.2599116524054432</v>
      </c>
      <c r="L226" s="22"/>
      <c r="M226" s="24">
        <v>1112745</v>
      </c>
      <c r="N226" s="26">
        <v>3.63</v>
      </c>
      <c r="O226" s="25">
        <f t="shared" si="26"/>
        <v>4.9499407066042602</v>
      </c>
      <c r="P226" s="22"/>
      <c r="Q226" s="24">
        <v>970000</v>
      </c>
      <c r="R226" s="24">
        <f t="shared" si="27"/>
        <v>1488.8660928742995</v>
      </c>
      <c r="S226" s="26">
        <f t="shared" si="28"/>
        <v>2.0136435728106141</v>
      </c>
      <c r="T226" s="27">
        <f t="shared" si="29"/>
        <v>0.59554643714971989</v>
      </c>
      <c r="U226" s="22"/>
      <c r="V226" s="38">
        <f t="shared" si="30"/>
        <v>4.3236145186117971</v>
      </c>
      <c r="W226" s="22"/>
      <c r="X226" s="42">
        <f>I226-'(A) Current Law'!J224</f>
        <v>-505677.00000000047</v>
      </c>
      <c r="Y226" s="42">
        <f>J226-'(A) Current Law'!K224</f>
        <v>-361.48704678028162</v>
      </c>
      <c r="Z226" s="38">
        <f>O226-'(A) Current Law'!P224</f>
        <v>-0.47183405569129189</v>
      </c>
      <c r="AA226" s="44">
        <f>N226-'(A) Current Law'!O224</f>
        <v>-0.52500000000000036</v>
      </c>
      <c r="AB226" s="42">
        <f>Q226-'(A) Current Law'!R224</f>
        <v>0</v>
      </c>
      <c r="AC226" s="42">
        <f>M226-'(A) Current Law'!N224</f>
        <v>-278388</v>
      </c>
      <c r="AD226" s="38">
        <f>S226-'(A) Current Law'!T224</f>
        <v>0</v>
      </c>
    </row>
    <row r="227" spans="1:30">
      <c r="A227" s="28" t="s">
        <v>454</v>
      </c>
      <c r="B227" s="29" t="s">
        <v>455</v>
      </c>
      <c r="C227" s="30">
        <v>3780913047</v>
      </c>
      <c r="D227" s="21">
        <v>856.02</v>
      </c>
      <c r="E227" s="22"/>
      <c r="F227" s="48">
        <v>2500</v>
      </c>
      <c r="G227" s="45">
        <f t="shared" si="31"/>
        <v>0</v>
      </c>
      <c r="H227" s="22"/>
      <c r="I227" s="23">
        <v>2193155.2703999998</v>
      </c>
      <c r="J227" s="24">
        <f t="shared" si="24"/>
        <v>2562.0374178173406</v>
      </c>
      <c r="K227" s="26">
        <f t="shared" si="25"/>
        <v>0.58005969540616087</v>
      </c>
      <c r="L227" s="22"/>
      <c r="M227" s="24">
        <v>0</v>
      </c>
      <c r="N227" s="26">
        <v>0.28999999999999998</v>
      </c>
      <c r="O227" s="25">
        <f t="shared" si="26"/>
        <v>0.58005969540616087</v>
      </c>
      <c r="P227" s="22"/>
      <c r="Q227" s="24">
        <v>2193155.2703999998</v>
      </c>
      <c r="R227" s="24">
        <f t="shared" si="27"/>
        <v>2562.0374178173406</v>
      </c>
      <c r="S227" s="26">
        <f t="shared" si="28"/>
        <v>0.58005969540616087</v>
      </c>
      <c r="T227" s="27">
        <f t="shared" si="29"/>
        <v>1</v>
      </c>
      <c r="U227" s="22"/>
      <c r="V227" s="38">
        <f t="shared" si="30"/>
        <v>0.58005969540616087</v>
      </c>
      <c r="W227" s="22"/>
      <c r="X227" s="42">
        <f>I227-'(A) Current Law'!J225</f>
        <v>142271.2703999998</v>
      </c>
      <c r="Y227" s="42">
        <f>J227-'(A) Current Law'!K225</f>
        <v>166.20087194224425</v>
      </c>
      <c r="Z227" s="38">
        <f>O227-'(A) Current Law'!P225</f>
        <v>3.7628813101873937E-2</v>
      </c>
      <c r="AA227" s="44">
        <f>N227-'(A) Current Law'!O225</f>
        <v>1.8999999999999961E-2</v>
      </c>
      <c r="AB227" s="42">
        <f>Q227-'(A) Current Law'!R225</f>
        <v>142271.2703999998</v>
      </c>
      <c r="AC227" s="42">
        <f>M227-'(A) Current Law'!N225</f>
        <v>0</v>
      </c>
      <c r="AD227" s="38">
        <f>S227-'(A) Current Law'!T225</f>
        <v>3.7628813101873937E-2</v>
      </c>
    </row>
    <row r="228" spans="1:30">
      <c r="A228" s="28" t="s">
        <v>456</v>
      </c>
      <c r="B228" s="29" t="s">
        <v>457</v>
      </c>
      <c r="C228" s="30">
        <v>43077352</v>
      </c>
      <c r="D228" s="21">
        <v>100.1</v>
      </c>
      <c r="E228" s="22"/>
      <c r="F228" s="48">
        <v>2500</v>
      </c>
      <c r="G228" s="45">
        <f t="shared" si="31"/>
        <v>0</v>
      </c>
      <c r="H228" s="22"/>
      <c r="I228" s="23">
        <v>271063.08600000001</v>
      </c>
      <c r="J228" s="24">
        <f t="shared" si="24"/>
        <v>2707.9229370629373</v>
      </c>
      <c r="K228" s="26">
        <f t="shared" si="25"/>
        <v>6.2924732699447272</v>
      </c>
      <c r="L228" s="22"/>
      <c r="M228" s="24">
        <v>78665</v>
      </c>
      <c r="N228" s="26">
        <v>3.1459999999999999</v>
      </c>
      <c r="O228" s="25">
        <f t="shared" si="26"/>
        <v>4.4663396673035987</v>
      </c>
      <c r="P228" s="22"/>
      <c r="Q228" s="24">
        <v>60000</v>
      </c>
      <c r="R228" s="24">
        <f t="shared" si="27"/>
        <v>1385.2647352647352</v>
      </c>
      <c r="S228" s="26">
        <f t="shared" si="28"/>
        <v>1.3928432741176848</v>
      </c>
      <c r="T228" s="27">
        <f t="shared" si="29"/>
        <v>0.51155988093487581</v>
      </c>
      <c r="U228" s="22"/>
      <c r="V228" s="38">
        <f t="shared" si="30"/>
        <v>3.2189768767588127</v>
      </c>
      <c r="W228" s="22"/>
      <c r="X228" s="42">
        <f>I228-'(A) Current Law'!J226</f>
        <v>-8798.9139999999898</v>
      </c>
      <c r="Y228" s="42">
        <f>J228-'(A) Current Law'!K226</f>
        <v>-87.901238761238801</v>
      </c>
      <c r="Z228" s="38">
        <f>O228-'(A) Current Law'!P226</f>
        <v>-4.916537116766051E-2</v>
      </c>
      <c r="AA228" s="44">
        <f>N228-'(A) Current Law'!O226</f>
        <v>-0.10200000000000031</v>
      </c>
      <c r="AB228" s="42">
        <f>Q228-'(A) Current Law'!R226</f>
        <v>0</v>
      </c>
      <c r="AC228" s="42">
        <f>M228-'(A) Current Law'!N226</f>
        <v>-6681</v>
      </c>
      <c r="AD228" s="38">
        <f>S228-'(A) Current Law'!T226</f>
        <v>0</v>
      </c>
    </row>
    <row r="229" spans="1:30">
      <c r="A229" s="28" t="s">
        <v>458</v>
      </c>
      <c r="B229" s="29" t="s">
        <v>459</v>
      </c>
      <c r="C229" s="30">
        <v>145447918173</v>
      </c>
      <c r="D229" s="21">
        <v>43467.380000000005</v>
      </c>
      <c r="E229" s="22"/>
      <c r="F229" s="48">
        <v>3513.9842336943238</v>
      </c>
      <c r="G229" s="45">
        <f t="shared" si="31"/>
        <v>1</v>
      </c>
      <c r="H229" s="22"/>
      <c r="I229" s="23">
        <v>152743688</v>
      </c>
      <c r="J229" s="24">
        <f t="shared" si="24"/>
        <v>3513.9842336943238</v>
      </c>
      <c r="K229" s="26">
        <f t="shared" si="25"/>
        <v>1.0501607030106967</v>
      </c>
      <c r="L229" s="22"/>
      <c r="M229" s="24">
        <v>0</v>
      </c>
      <c r="N229" s="26">
        <v>0.52500000000000002</v>
      </c>
      <c r="O229" s="25">
        <f t="shared" si="26"/>
        <v>1.0501607030106967</v>
      </c>
      <c r="P229" s="22"/>
      <c r="Q229" s="24">
        <v>152743688</v>
      </c>
      <c r="R229" s="24">
        <f t="shared" si="27"/>
        <v>3513.9842336943238</v>
      </c>
      <c r="S229" s="26">
        <f t="shared" si="28"/>
        <v>1.0501607030106967</v>
      </c>
      <c r="T229" s="27">
        <f t="shared" si="29"/>
        <v>1</v>
      </c>
      <c r="U229" s="22"/>
      <c r="V229" s="38">
        <f t="shared" si="30"/>
        <v>1.0501607030106967</v>
      </c>
      <c r="W229" s="22"/>
      <c r="X229" s="42">
        <f>I229-'(A) Current Law'!J227</f>
        <v>0</v>
      </c>
      <c r="Y229" s="42">
        <f>J229-'(A) Current Law'!K227</f>
        <v>0</v>
      </c>
      <c r="Z229" s="38">
        <f>O229-'(A) Current Law'!P227</f>
        <v>0</v>
      </c>
      <c r="AA229" s="44">
        <f>N229-'(A) Current Law'!O227</f>
        <v>0.127</v>
      </c>
      <c r="AB229" s="42">
        <f>Q229-'(A) Current Law'!R227</f>
        <v>0</v>
      </c>
      <c r="AC229" s="42">
        <f>M229-'(A) Current Law'!N227</f>
        <v>0</v>
      </c>
      <c r="AD229" s="38">
        <f>S229-'(A) Current Law'!T227</f>
        <v>0</v>
      </c>
    </row>
    <row r="230" spans="1:30">
      <c r="A230" s="28" t="s">
        <v>460</v>
      </c>
      <c r="B230" s="29" t="s">
        <v>461</v>
      </c>
      <c r="C230" s="30">
        <v>3043902169</v>
      </c>
      <c r="D230" s="21">
        <v>4064.26</v>
      </c>
      <c r="E230" s="22"/>
      <c r="F230" s="48">
        <v>2500</v>
      </c>
      <c r="G230" s="45">
        <f t="shared" si="31"/>
        <v>0</v>
      </c>
      <c r="H230" s="22"/>
      <c r="I230" s="23">
        <v>10160650</v>
      </c>
      <c r="J230" s="24">
        <f t="shared" si="24"/>
        <v>2500</v>
      </c>
      <c r="K230" s="26">
        <f t="shared" si="25"/>
        <v>3.3380343506039925</v>
      </c>
      <c r="L230" s="22"/>
      <c r="M230" s="24">
        <v>1062333</v>
      </c>
      <c r="N230" s="26">
        <v>1.669</v>
      </c>
      <c r="O230" s="25">
        <f t="shared" si="26"/>
        <v>2.9890306898362082</v>
      </c>
      <c r="P230" s="22"/>
      <c r="Q230" s="24">
        <v>7150000</v>
      </c>
      <c r="R230" s="24">
        <f t="shared" si="27"/>
        <v>2020.6219582408605</v>
      </c>
      <c r="S230" s="26">
        <f t="shared" si="28"/>
        <v>2.3489585417092949</v>
      </c>
      <c r="T230" s="27">
        <f t="shared" si="29"/>
        <v>0.8082487832963442</v>
      </c>
      <c r="U230" s="22"/>
      <c r="V230" s="38">
        <f t="shared" si="30"/>
        <v>2.6979622024770795</v>
      </c>
      <c r="W230" s="22"/>
      <c r="X230" s="42">
        <f>I230-'(A) Current Law'!J228</f>
        <v>90463</v>
      </c>
      <c r="Y230" s="42">
        <f>J230-'(A) Current Law'!K228</f>
        <v>22.258172459439265</v>
      </c>
      <c r="Z230" s="38">
        <f>O230-'(A) Current Law'!P228</f>
        <v>6.775250601032079E-2</v>
      </c>
      <c r="AA230" s="44">
        <f>N230-'(A) Current Law'!O228</f>
        <v>1.5000000000000124E-2</v>
      </c>
      <c r="AB230" s="42">
        <f>Q230-'(A) Current Law'!R228</f>
        <v>0</v>
      </c>
      <c r="AC230" s="42">
        <f>M230-'(A) Current Law'!N228</f>
        <v>-115769</v>
      </c>
      <c r="AD230" s="38">
        <f>S230-'(A) Current Law'!T228</f>
        <v>0</v>
      </c>
    </row>
    <row r="231" spans="1:30">
      <c r="A231" s="28" t="s">
        <v>462</v>
      </c>
      <c r="B231" s="29" t="s">
        <v>463</v>
      </c>
      <c r="C231" s="30">
        <v>1537626377.5</v>
      </c>
      <c r="D231" s="21">
        <v>3304.77</v>
      </c>
      <c r="E231" s="22"/>
      <c r="F231" s="48">
        <v>2500</v>
      </c>
      <c r="G231" s="45">
        <f t="shared" si="31"/>
        <v>0</v>
      </c>
      <c r="H231" s="22"/>
      <c r="I231" s="23">
        <v>8261925</v>
      </c>
      <c r="J231" s="24">
        <f t="shared" si="24"/>
        <v>2500</v>
      </c>
      <c r="K231" s="26">
        <f t="shared" si="25"/>
        <v>5.3731680991535278</v>
      </c>
      <c r="L231" s="22"/>
      <c r="M231" s="24">
        <v>2101610</v>
      </c>
      <c r="N231" s="26">
        <v>2.6869999999999998</v>
      </c>
      <c r="O231" s="25">
        <f t="shared" si="26"/>
        <v>4.0063796317125808</v>
      </c>
      <c r="P231" s="22"/>
      <c r="Q231" s="24">
        <v>4849537</v>
      </c>
      <c r="R231" s="24">
        <f t="shared" si="27"/>
        <v>2103.3678591853595</v>
      </c>
      <c r="S231" s="26">
        <f t="shared" si="28"/>
        <v>3.1539111652629019</v>
      </c>
      <c r="T231" s="27">
        <f t="shared" si="29"/>
        <v>0.84134714367414376</v>
      </c>
      <c r="U231" s="22"/>
      <c r="V231" s="38">
        <f t="shared" si="30"/>
        <v>4.5206996327038489</v>
      </c>
      <c r="W231" s="22"/>
      <c r="X231" s="42">
        <f>I231-'(A) Current Law'!J229</f>
        <v>479229</v>
      </c>
      <c r="Y231" s="42">
        <f>J231-'(A) Current Law'!K229</f>
        <v>145.01130184551403</v>
      </c>
      <c r="Z231" s="38">
        <f>O231-'(A) Current Law'!P229</f>
        <v>0.2087548735485969</v>
      </c>
      <c r="AA231" s="44">
        <f>N231-'(A) Current Law'!O229</f>
        <v>0.15599999999999969</v>
      </c>
      <c r="AB231" s="42">
        <f>Q231-'(A) Current Law'!R229</f>
        <v>0</v>
      </c>
      <c r="AC231" s="42">
        <f>M231-'(A) Current Law'!N229</f>
        <v>158242</v>
      </c>
      <c r="AD231" s="38">
        <f>S231-'(A) Current Law'!T229</f>
        <v>0</v>
      </c>
    </row>
    <row r="232" spans="1:30">
      <c r="A232" s="28" t="s">
        <v>464</v>
      </c>
      <c r="B232" s="29" t="s">
        <v>465</v>
      </c>
      <c r="C232" s="30">
        <v>298772823</v>
      </c>
      <c r="D232" s="21">
        <v>264.69</v>
      </c>
      <c r="E232" s="22"/>
      <c r="F232" s="48">
        <v>2500</v>
      </c>
      <c r="G232" s="45">
        <f t="shared" si="31"/>
        <v>0</v>
      </c>
      <c r="H232" s="22"/>
      <c r="I232" s="23">
        <v>815716.68119999999</v>
      </c>
      <c r="J232" s="24">
        <f t="shared" si="24"/>
        <v>3081.7812580754844</v>
      </c>
      <c r="K232" s="26">
        <f t="shared" si="25"/>
        <v>2.7302238302979789</v>
      </c>
      <c r="L232" s="22"/>
      <c r="M232" s="24">
        <v>13446</v>
      </c>
      <c r="N232" s="26">
        <v>1.365</v>
      </c>
      <c r="O232" s="25">
        <f t="shared" si="26"/>
        <v>2.6852197370039912</v>
      </c>
      <c r="P232" s="22"/>
      <c r="Q232" s="24">
        <v>352203</v>
      </c>
      <c r="R232" s="24">
        <f t="shared" si="27"/>
        <v>1381.4235520797915</v>
      </c>
      <c r="S232" s="26">
        <f t="shared" si="28"/>
        <v>1.1788321188771578</v>
      </c>
      <c r="T232" s="27">
        <f t="shared" si="29"/>
        <v>0.44825490078503005</v>
      </c>
      <c r="U232" s="22"/>
      <c r="V232" s="38">
        <f t="shared" si="30"/>
        <v>1.223836212171145</v>
      </c>
      <c r="W232" s="22"/>
      <c r="X232" s="42">
        <f>I232-'(A) Current Law'!J230</f>
        <v>-233419.31880000001</v>
      </c>
      <c r="Y232" s="42">
        <f>J232-'(A) Current Law'!K230</f>
        <v>-881.85922702028802</v>
      </c>
      <c r="Z232" s="38">
        <f>O232-'(A) Current Law'!P230</f>
        <v>-0.42522381227425088</v>
      </c>
      <c r="AA232" s="44">
        <f>N232-'(A) Current Law'!O230</f>
        <v>-0.30299999999999994</v>
      </c>
      <c r="AB232" s="42">
        <f>Q232-'(A) Current Law'!R230</f>
        <v>0</v>
      </c>
      <c r="AC232" s="42">
        <f>M232-'(A) Current Law'!N230</f>
        <v>-106374</v>
      </c>
      <c r="AD232" s="38">
        <f>S232-'(A) Current Law'!T230</f>
        <v>0</v>
      </c>
    </row>
    <row r="233" spans="1:30">
      <c r="A233" s="28" t="s">
        <v>466</v>
      </c>
      <c r="B233" s="29" t="s">
        <v>467</v>
      </c>
      <c r="C233" s="30">
        <v>4813457334</v>
      </c>
      <c r="D233" s="21">
        <v>2827.75</v>
      </c>
      <c r="E233" s="22"/>
      <c r="F233" s="48">
        <v>2500</v>
      </c>
      <c r="G233" s="45">
        <f t="shared" si="31"/>
        <v>0</v>
      </c>
      <c r="H233" s="22"/>
      <c r="I233" s="23">
        <v>7069375</v>
      </c>
      <c r="J233" s="24">
        <f t="shared" si="24"/>
        <v>2500</v>
      </c>
      <c r="K233" s="26">
        <f t="shared" si="25"/>
        <v>1.468668881733979</v>
      </c>
      <c r="L233" s="22"/>
      <c r="M233" s="24">
        <v>0</v>
      </c>
      <c r="N233" s="26">
        <v>0.73399999999999999</v>
      </c>
      <c r="O233" s="25">
        <f t="shared" si="26"/>
        <v>1.468668881733979</v>
      </c>
      <c r="P233" s="22"/>
      <c r="Q233" s="24">
        <v>4050000</v>
      </c>
      <c r="R233" s="24">
        <f t="shared" si="27"/>
        <v>1432.2341083900628</v>
      </c>
      <c r="S233" s="26">
        <f t="shared" si="28"/>
        <v>0.84139106654019846</v>
      </c>
      <c r="T233" s="27">
        <f t="shared" si="29"/>
        <v>0.57289364335602511</v>
      </c>
      <c r="U233" s="22"/>
      <c r="V233" s="38">
        <f t="shared" si="30"/>
        <v>0.84139106654019846</v>
      </c>
      <c r="W233" s="22"/>
      <c r="X233" s="42">
        <f>I233-'(A) Current Law'!J231</f>
        <v>369665</v>
      </c>
      <c r="Y233" s="42">
        <f>J233-'(A) Current Law'!K231</f>
        <v>130.72761029086723</v>
      </c>
      <c r="Z233" s="38">
        <f>O233-'(A) Current Law'!P231</f>
        <v>7.6798229287057262E-2</v>
      </c>
      <c r="AA233" s="44">
        <f>N233-'(A) Current Law'!O231</f>
        <v>3.8000000000000034E-2</v>
      </c>
      <c r="AB233" s="42">
        <f>Q233-'(A) Current Law'!R231</f>
        <v>0</v>
      </c>
      <c r="AC233" s="42">
        <f>M233-'(A) Current Law'!N231</f>
        <v>0</v>
      </c>
      <c r="AD233" s="38">
        <f>S233-'(A) Current Law'!T231</f>
        <v>0</v>
      </c>
    </row>
    <row r="234" spans="1:30">
      <c r="A234" s="28" t="s">
        <v>468</v>
      </c>
      <c r="B234" s="29" t="s">
        <v>469</v>
      </c>
      <c r="C234" s="30">
        <v>242031229</v>
      </c>
      <c r="D234" s="21">
        <v>16.02</v>
      </c>
      <c r="E234" s="22"/>
      <c r="F234" s="48">
        <v>2500</v>
      </c>
      <c r="G234" s="45">
        <f t="shared" si="31"/>
        <v>0</v>
      </c>
      <c r="H234" s="22"/>
      <c r="I234" s="23">
        <v>106724.96920000001</v>
      </c>
      <c r="J234" s="24">
        <f t="shared" si="24"/>
        <v>6661.9830961298385</v>
      </c>
      <c r="K234" s="26">
        <f t="shared" si="25"/>
        <v>0.44095536613583036</v>
      </c>
      <c r="L234" s="22"/>
      <c r="M234" s="24">
        <v>0</v>
      </c>
      <c r="N234" s="26">
        <v>0.22</v>
      </c>
      <c r="O234" s="25">
        <f t="shared" si="26"/>
        <v>0.44095536613583036</v>
      </c>
      <c r="P234" s="22"/>
      <c r="Q234" s="24">
        <v>0</v>
      </c>
      <c r="R234" s="24">
        <f t="shared" si="27"/>
        <v>0</v>
      </c>
      <c r="S234" s="26">
        <f t="shared" si="28"/>
        <v>0</v>
      </c>
      <c r="T234" s="27">
        <f t="shared" si="29"/>
        <v>0</v>
      </c>
      <c r="U234" s="22"/>
      <c r="V234" s="38">
        <f t="shared" si="30"/>
        <v>0</v>
      </c>
      <c r="W234" s="22"/>
      <c r="X234" s="42">
        <f>I234-'(A) Current Law'!J232</f>
        <v>-25935.030799999993</v>
      </c>
      <c r="Y234" s="42">
        <f>J234-'(A) Current Law'!K232</f>
        <v>-1618.9157802746568</v>
      </c>
      <c r="Z234" s="38">
        <f>O234-'(A) Current Law'!P232</f>
        <v>-0.10715572080163266</v>
      </c>
      <c r="AA234" s="44">
        <f>N234-'(A) Current Law'!O232</f>
        <v>1.6999999999999987E-2</v>
      </c>
      <c r="AB234" s="42">
        <f>Q234-'(A) Current Law'!R232</f>
        <v>0</v>
      </c>
      <c r="AC234" s="42">
        <f>M234-'(A) Current Law'!N232</f>
        <v>0</v>
      </c>
      <c r="AD234" s="38">
        <f>S234-'(A) Current Law'!T232</f>
        <v>0</v>
      </c>
    </row>
    <row r="235" spans="1:30">
      <c r="A235" s="28" t="s">
        <v>470</v>
      </c>
      <c r="B235" s="29" t="s">
        <v>471</v>
      </c>
      <c r="C235" s="30">
        <v>2198671795</v>
      </c>
      <c r="D235" s="21">
        <v>3384.42</v>
      </c>
      <c r="E235" s="22"/>
      <c r="F235" s="48">
        <v>2500</v>
      </c>
      <c r="G235" s="45">
        <f t="shared" si="31"/>
        <v>0</v>
      </c>
      <c r="H235" s="22"/>
      <c r="I235" s="23">
        <v>8461050</v>
      </c>
      <c r="J235" s="24">
        <f t="shared" si="24"/>
        <v>2500</v>
      </c>
      <c r="K235" s="26">
        <f t="shared" si="25"/>
        <v>3.8482551234983209</v>
      </c>
      <c r="L235" s="22"/>
      <c r="M235" s="24">
        <v>1328086</v>
      </c>
      <c r="N235" s="26">
        <v>1.9239999999999999</v>
      </c>
      <c r="O235" s="25">
        <f t="shared" si="26"/>
        <v>3.2442149920788883</v>
      </c>
      <c r="P235" s="22"/>
      <c r="Q235" s="24">
        <v>6100000</v>
      </c>
      <c r="R235" s="24">
        <f t="shared" si="27"/>
        <v>2194.7884718799673</v>
      </c>
      <c r="S235" s="26">
        <f t="shared" si="28"/>
        <v>2.7744022613434218</v>
      </c>
      <c r="T235" s="27">
        <f t="shared" si="29"/>
        <v>0.87791538875198705</v>
      </c>
      <c r="U235" s="22"/>
      <c r="V235" s="38">
        <f t="shared" si="30"/>
        <v>3.3784423927628544</v>
      </c>
      <c r="W235" s="22"/>
      <c r="X235" s="42">
        <f>I235-'(A) Current Law'!J233</f>
        <v>135573</v>
      </c>
      <c r="Y235" s="42">
        <f>J235-'(A) Current Law'!K233</f>
        <v>40.057971528356575</v>
      </c>
      <c r="Z235" s="38">
        <f>O235-'(A) Current Law'!P233</f>
        <v>8.3719180106187618E-2</v>
      </c>
      <c r="AA235" s="44">
        <f>N235-'(A) Current Law'!O233</f>
        <v>3.0999999999999917E-2</v>
      </c>
      <c r="AB235" s="42">
        <f>Q235-'(A) Current Law'!R233</f>
        <v>0</v>
      </c>
      <c r="AC235" s="42">
        <f>M235-'(A) Current Law'!N233</f>
        <v>-48498</v>
      </c>
      <c r="AD235" s="38">
        <f>S235-'(A) Current Law'!T233</f>
        <v>0</v>
      </c>
    </row>
    <row r="236" spans="1:30">
      <c r="A236" s="28" t="s">
        <v>472</v>
      </c>
      <c r="B236" s="29" t="s">
        <v>473</v>
      </c>
      <c r="C236" s="30">
        <v>10254213641</v>
      </c>
      <c r="D236" s="21">
        <v>8624.83</v>
      </c>
      <c r="E236" s="22"/>
      <c r="F236" s="48">
        <v>2500</v>
      </c>
      <c r="G236" s="45">
        <f t="shared" si="31"/>
        <v>0</v>
      </c>
      <c r="H236" s="22"/>
      <c r="I236" s="23">
        <v>21562075</v>
      </c>
      <c r="J236" s="24">
        <f t="shared" si="24"/>
        <v>2500</v>
      </c>
      <c r="K236" s="26">
        <f t="shared" si="25"/>
        <v>2.1027526590422436</v>
      </c>
      <c r="L236" s="22"/>
      <c r="M236" s="24">
        <v>0</v>
      </c>
      <c r="N236" s="26">
        <v>1.0509999999999999</v>
      </c>
      <c r="O236" s="25">
        <f t="shared" si="26"/>
        <v>2.1027526590422436</v>
      </c>
      <c r="P236" s="22"/>
      <c r="Q236" s="24">
        <v>21500000</v>
      </c>
      <c r="R236" s="24">
        <f t="shared" si="27"/>
        <v>2492.8027566920159</v>
      </c>
      <c r="S236" s="26">
        <f t="shared" si="28"/>
        <v>2.0966990500407889</v>
      </c>
      <c r="T236" s="27">
        <f t="shared" si="29"/>
        <v>0.99712110267680643</v>
      </c>
      <c r="U236" s="22"/>
      <c r="V236" s="38">
        <f t="shared" si="30"/>
        <v>2.0966990500407889</v>
      </c>
      <c r="W236" s="22"/>
      <c r="X236" s="42">
        <f>I236-'(A) Current Law'!J234</f>
        <v>-1215544</v>
      </c>
      <c r="Y236" s="42">
        <f>J236-'(A) Current Law'!K234</f>
        <v>-140.93541553862497</v>
      </c>
      <c r="Z236" s="38">
        <f>O236-'(A) Current Law'!P234</f>
        <v>-0.11854092791082715</v>
      </c>
      <c r="AA236" s="44">
        <f>N236-'(A) Current Law'!O234</f>
        <v>7.6999999999999957E-2</v>
      </c>
      <c r="AB236" s="42">
        <f>Q236-'(A) Current Law'!R234</f>
        <v>0</v>
      </c>
      <c r="AC236" s="42">
        <f>M236-'(A) Current Law'!N234</f>
        <v>0</v>
      </c>
      <c r="AD236" s="38">
        <f>S236-'(A) Current Law'!T234</f>
        <v>0</v>
      </c>
    </row>
    <row r="237" spans="1:30">
      <c r="A237" s="28" t="s">
        <v>474</v>
      </c>
      <c r="B237" s="29" t="s">
        <v>475</v>
      </c>
      <c r="C237" s="30">
        <v>141117066</v>
      </c>
      <c r="D237" s="21">
        <v>72.89</v>
      </c>
      <c r="E237" s="22"/>
      <c r="F237" s="48">
        <v>2500</v>
      </c>
      <c r="G237" s="45">
        <f t="shared" si="31"/>
        <v>0</v>
      </c>
      <c r="H237" s="22"/>
      <c r="I237" s="23">
        <v>217272.83240000001</v>
      </c>
      <c r="J237" s="24">
        <f t="shared" si="24"/>
        <v>2980.8318342708194</v>
      </c>
      <c r="K237" s="26">
        <f t="shared" si="25"/>
        <v>1.5396637597326466</v>
      </c>
      <c r="L237" s="22"/>
      <c r="M237" s="24">
        <v>0</v>
      </c>
      <c r="N237" s="26">
        <v>0.77</v>
      </c>
      <c r="O237" s="25">
        <f t="shared" si="26"/>
        <v>1.5396637597326466</v>
      </c>
      <c r="P237" s="22"/>
      <c r="Q237" s="24">
        <v>0</v>
      </c>
      <c r="R237" s="24">
        <f t="shared" si="27"/>
        <v>0</v>
      </c>
      <c r="S237" s="26">
        <f t="shared" si="28"/>
        <v>0</v>
      </c>
      <c r="T237" s="27">
        <f t="shared" si="29"/>
        <v>0</v>
      </c>
      <c r="U237" s="22"/>
      <c r="V237" s="38">
        <f t="shared" si="30"/>
        <v>0</v>
      </c>
      <c r="W237" s="22"/>
      <c r="X237" s="42">
        <f>I237-'(A) Current Law'!J235</f>
        <v>-68061.167599999986</v>
      </c>
      <c r="Y237" s="42">
        <f>J237-'(A) Current Law'!K235</f>
        <v>-933.75178488132769</v>
      </c>
      <c r="Z237" s="38">
        <f>O237-'(A) Current Law'!P235</f>
        <v>-0.48230288177901848</v>
      </c>
      <c r="AA237" s="44">
        <f>N237-'(A) Current Law'!O235</f>
        <v>-0.24099999999999988</v>
      </c>
      <c r="AB237" s="42">
        <f>Q237-'(A) Current Law'!R235</f>
        <v>0</v>
      </c>
      <c r="AC237" s="42">
        <f>M237-'(A) Current Law'!N235</f>
        <v>0</v>
      </c>
      <c r="AD237" s="38">
        <f>S237-'(A) Current Law'!T235</f>
        <v>0</v>
      </c>
    </row>
    <row r="238" spans="1:30">
      <c r="A238" s="28" t="s">
        <v>476</v>
      </c>
      <c r="B238" s="29" t="s">
        <v>477</v>
      </c>
      <c r="C238" s="30">
        <v>160384478</v>
      </c>
      <c r="D238" s="21">
        <v>52.06</v>
      </c>
      <c r="E238" s="22"/>
      <c r="F238" s="48">
        <v>2500</v>
      </c>
      <c r="G238" s="45">
        <f t="shared" si="31"/>
        <v>0</v>
      </c>
      <c r="H238" s="22"/>
      <c r="I238" s="23">
        <v>421370.24960000004</v>
      </c>
      <c r="J238" s="24">
        <f t="shared" si="24"/>
        <v>8093.9348751440648</v>
      </c>
      <c r="K238" s="26">
        <f t="shared" si="25"/>
        <v>2.6272508091462567</v>
      </c>
      <c r="L238" s="22"/>
      <c r="M238" s="24">
        <v>0</v>
      </c>
      <c r="N238" s="26">
        <v>1.3140000000000001</v>
      </c>
      <c r="O238" s="25">
        <f t="shared" si="26"/>
        <v>2.6272508091462567</v>
      </c>
      <c r="P238" s="22"/>
      <c r="Q238" s="24">
        <v>276725</v>
      </c>
      <c r="R238" s="24">
        <f t="shared" si="27"/>
        <v>5315.5013446023813</v>
      </c>
      <c r="S238" s="26">
        <f t="shared" si="28"/>
        <v>1.7253851710013983</v>
      </c>
      <c r="T238" s="27">
        <f t="shared" si="29"/>
        <v>0.65672647810966855</v>
      </c>
      <c r="U238" s="22"/>
      <c r="V238" s="38">
        <f t="shared" si="30"/>
        <v>1.7253851710013983</v>
      </c>
      <c r="W238" s="22"/>
      <c r="X238" s="42">
        <f>I238-'(A) Current Law'!J236</f>
        <v>-90631.750399999961</v>
      </c>
      <c r="Y238" s="42">
        <f>J238-'(A) Current Law'!K236</f>
        <v>-1740.9095351517481</v>
      </c>
      <c r="Z238" s="38">
        <f>O238-'(A) Current Law'!P236</f>
        <v>-0.31315218920374566</v>
      </c>
      <c r="AA238" s="44">
        <f>N238-'(A) Current Law'!O236</f>
        <v>-0.20499999999999985</v>
      </c>
      <c r="AB238" s="42">
        <f>Q238-'(A) Current Law'!R236</f>
        <v>0</v>
      </c>
      <c r="AC238" s="42">
        <f>M238-'(A) Current Law'!N236</f>
        <v>-40407</v>
      </c>
      <c r="AD238" s="38">
        <f>S238-'(A) Current Law'!T236</f>
        <v>0</v>
      </c>
    </row>
    <row r="239" spans="1:30">
      <c r="A239" s="28" t="s">
        <v>478</v>
      </c>
      <c r="B239" s="29" t="s">
        <v>479</v>
      </c>
      <c r="C239" s="30">
        <v>7627046587</v>
      </c>
      <c r="D239" s="21">
        <v>9559.07</v>
      </c>
      <c r="E239" s="22"/>
      <c r="F239" s="48">
        <v>2500</v>
      </c>
      <c r="G239" s="45">
        <f t="shared" si="31"/>
        <v>0</v>
      </c>
      <c r="H239" s="22"/>
      <c r="I239" s="23">
        <v>23897675</v>
      </c>
      <c r="J239" s="24">
        <f t="shared" si="24"/>
        <v>2500</v>
      </c>
      <c r="K239" s="26">
        <f t="shared" si="25"/>
        <v>3.1332803238323788</v>
      </c>
      <c r="L239" s="22"/>
      <c r="M239" s="24">
        <v>1883447</v>
      </c>
      <c r="N239" s="26">
        <v>1.5669999999999999</v>
      </c>
      <c r="O239" s="25">
        <f t="shared" si="26"/>
        <v>2.8863371619523583</v>
      </c>
      <c r="P239" s="22"/>
      <c r="Q239" s="24">
        <v>18685000</v>
      </c>
      <c r="R239" s="24">
        <f t="shared" si="27"/>
        <v>2151.7205125603223</v>
      </c>
      <c r="S239" s="26">
        <f t="shared" si="28"/>
        <v>2.449834255876691</v>
      </c>
      <c r="T239" s="27">
        <f t="shared" si="29"/>
        <v>0.86068820502412891</v>
      </c>
      <c r="U239" s="22"/>
      <c r="V239" s="38">
        <f t="shared" si="30"/>
        <v>2.6967774177567114</v>
      </c>
      <c r="W239" s="22"/>
      <c r="X239" s="42">
        <f>I239-'(A) Current Law'!J237</f>
        <v>2115321</v>
      </c>
      <c r="Y239" s="42">
        <f>J239-'(A) Current Law'!K237</f>
        <v>221.28941413756775</v>
      </c>
      <c r="Z239" s="38">
        <f>O239-'(A) Current Law'!P237</f>
        <v>0.19139793933974047</v>
      </c>
      <c r="AA239" s="44">
        <f>N239-'(A) Current Law'!O237</f>
        <v>0.13900000000000001</v>
      </c>
      <c r="AB239" s="42">
        <f>Q239-'(A) Current Law'!R237</f>
        <v>0</v>
      </c>
      <c r="AC239" s="42">
        <f>M239-'(A) Current Law'!N237</f>
        <v>655520</v>
      </c>
      <c r="AD239" s="38">
        <f>S239-'(A) Current Law'!T237</f>
        <v>0</v>
      </c>
    </row>
    <row r="240" spans="1:30" ht="31.2">
      <c r="A240" s="28" t="s">
        <v>480</v>
      </c>
      <c r="B240" s="29" t="s">
        <v>481</v>
      </c>
      <c r="C240" s="30">
        <v>7106068787</v>
      </c>
      <c r="D240" s="21">
        <v>5723.68</v>
      </c>
      <c r="E240" s="22"/>
      <c r="F240" s="48">
        <v>2500</v>
      </c>
      <c r="G240" s="45">
        <f t="shared" si="31"/>
        <v>0</v>
      </c>
      <c r="H240" s="22"/>
      <c r="I240" s="23">
        <v>14309200</v>
      </c>
      <c r="J240" s="24">
        <f t="shared" si="24"/>
        <v>2500</v>
      </c>
      <c r="K240" s="26">
        <f t="shared" si="25"/>
        <v>2.013659088999753</v>
      </c>
      <c r="L240" s="22"/>
      <c r="M240" s="24">
        <v>0</v>
      </c>
      <c r="N240" s="26">
        <v>1.0069999999999999</v>
      </c>
      <c r="O240" s="25">
        <f t="shared" si="26"/>
        <v>2.013659088999753</v>
      </c>
      <c r="P240" s="22"/>
      <c r="Q240" s="24">
        <v>12310000</v>
      </c>
      <c r="R240" s="24">
        <f t="shared" si="27"/>
        <v>2150.7142258127637</v>
      </c>
      <c r="S240" s="26">
        <f t="shared" si="28"/>
        <v>1.7323220994595756</v>
      </c>
      <c r="T240" s="27">
        <f t="shared" si="29"/>
        <v>0.86028569032510549</v>
      </c>
      <c r="U240" s="22"/>
      <c r="V240" s="38">
        <f t="shared" si="30"/>
        <v>1.7323220994595756</v>
      </c>
      <c r="W240" s="22"/>
      <c r="X240" s="42">
        <f>I240-'(A) Current Law'!J238</f>
        <v>1680032</v>
      </c>
      <c r="Y240" s="42">
        <f>J240-'(A) Current Law'!K238</f>
        <v>293.52304810890928</v>
      </c>
      <c r="Z240" s="38">
        <f>O240-'(A) Current Law'!P238</f>
        <v>0.23642214146216634</v>
      </c>
      <c r="AA240" s="44">
        <f>N240-'(A) Current Law'!O238</f>
        <v>0.14399999999999991</v>
      </c>
      <c r="AB240" s="42">
        <f>Q240-'(A) Current Law'!R238</f>
        <v>0</v>
      </c>
      <c r="AC240" s="42">
        <f>M240-'(A) Current Law'!N238</f>
        <v>0</v>
      </c>
      <c r="AD240" s="38">
        <f>S240-'(A) Current Law'!T238</f>
        <v>0</v>
      </c>
    </row>
    <row r="241" spans="1:30">
      <c r="A241" s="28" t="s">
        <v>482</v>
      </c>
      <c r="B241" s="29" t="s">
        <v>483</v>
      </c>
      <c r="C241" s="30">
        <v>190125447</v>
      </c>
      <c r="D241" s="21">
        <v>451.41</v>
      </c>
      <c r="E241" s="22"/>
      <c r="F241" s="48">
        <v>2500</v>
      </c>
      <c r="G241" s="45">
        <f t="shared" si="31"/>
        <v>0</v>
      </c>
      <c r="H241" s="22"/>
      <c r="I241" s="23">
        <v>1222463.9136000001</v>
      </c>
      <c r="J241" s="24">
        <f t="shared" si="24"/>
        <v>2708.1010912474248</v>
      </c>
      <c r="K241" s="26">
        <f t="shared" si="25"/>
        <v>6.4297753556366395</v>
      </c>
      <c r="L241" s="22"/>
      <c r="M241" s="24">
        <v>360275</v>
      </c>
      <c r="N241" s="26">
        <v>3.2149999999999999</v>
      </c>
      <c r="O241" s="25">
        <f t="shared" si="26"/>
        <v>4.5348422696936517</v>
      </c>
      <c r="P241" s="22"/>
      <c r="Q241" s="24">
        <v>624391</v>
      </c>
      <c r="R241" s="24">
        <f t="shared" si="27"/>
        <v>2181.3118894131721</v>
      </c>
      <c r="S241" s="26">
        <f t="shared" si="28"/>
        <v>3.2841001026022574</v>
      </c>
      <c r="T241" s="27">
        <f t="shared" si="29"/>
        <v>0.80547653721759715</v>
      </c>
      <c r="U241" s="22"/>
      <c r="V241" s="38">
        <f t="shared" si="30"/>
        <v>5.1790331885452447</v>
      </c>
      <c r="W241" s="22"/>
      <c r="X241" s="42">
        <f>I241-'(A) Current Law'!J239</f>
        <v>-269247.08639999991</v>
      </c>
      <c r="Y241" s="42">
        <f>J241-'(A) Current Law'!K239</f>
        <v>-596.45795706785384</v>
      </c>
      <c r="Z241" s="38">
        <f>O241-'(A) Current Law'!P239</f>
        <v>-0.65511002532974949</v>
      </c>
      <c r="AA241" s="44">
        <f>N241-'(A) Current Law'!O239</f>
        <v>-0.70800000000000018</v>
      </c>
      <c r="AB241" s="42">
        <f>Q241-'(A) Current Law'!R239</f>
        <v>0</v>
      </c>
      <c r="AC241" s="42">
        <f>M241-'(A) Current Law'!N239</f>
        <v>-144694</v>
      </c>
      <c r="AD241" s="38">
        <f>S241-'(A) Current Law'!T239</f>
        <v>0</v>
      </c>
    </row>
    <row r="242" spans="1:30">
      <c r="A242" s="28" t="s">
        <v>484</v>
      </c>
      <c r="B242" s="29" t="s">
        <v>485</v>
      </c>
      <c r="C242" s="30">
        <v>195494575</v>
      </c>
      <c r="D242" s="21">
        <v>500.12</v>
      </c>
      <c r="E242" s="22"/>
      <c r="F242" s="48">
        <v>2500</v>
      </c>
      <c r="G242" s="45">
        <f t="shared" si="31"/>
        <v>0</v>
      </c>
      <c r="H242" s="22"/>
      <c r="I242" s="23">
        <v>1347441.6908</v>
      </c>
      <c r="J242" s="24">
        <f t="shared" si="24"/>
        <v>2694.2367647764536</v>
      </c>
      <c r="K242" s="26">
        <f t="shared" si="25"/>
        <v>6.8924761252326316</v>
      </c>
      <c r="L242" s="22"/>
      <c r="M242" s="24">
        <v>415650</v>
      </c>
      <c r="N242" s="26">
        <v>3.4460000000000002</v>
      </c>
      <c r="O242" s="25">
        <f t="shared" si="26"/>
        <v>4.7663301695200495</v>
      </c>
      <c r="P242" s="22"/>
      <c r="Q242" s="24">
        <v>669000</v>
      </c>
      <c r="R242" s="24">
        <f t="shared" si="27"/>
        <v>2168.7794929216989</v>
      </c>
      <c r="S242" s="26">
        <f t="shared" si="28"/>
        <v>3.4220898457156679</v>
      </c>
      <c r="T242" s="27">
        <f t="shared" si="29"/>
        <v>0.80496989770000671</v>
      </c>
      <c r="U242" s="22"/>
      <c r="V242" s="38">
        <f t="shared" si="30"/>
        <v>5.54823580142825</v>
      </c>
      <c r="W242" s="22"/>
      <c r="X242" s="42">
        <f>I242-'(A) Current Law'!J240</f>
        <v>-211459.30920000002</v>
      </c>
      <c r="Y242" s="42">
        <f>J242-'(A) Current Law'!K240</f>
        <v>-422.81714228585133</v>
      </c>
      <c r="Z242" s="38">
        <f>O242-'(A) Current Law'!P240</f>
        <v>-0.48775936212040616</v>
      </c>
      <c r="AA242" s="44">
        <f>N242-'(A) Current Law'!O240</f>
        <v>-0.54099999999999993</v>
      </c>
      <c r="AB242" s="42">
        <f>Q242-'(A) Current Law'!R240</f>
        <v>0</v>
      </c>
      <c r="AC242" s="42">
        <f>M242-'(A) Current Law'!N240</f>
        <v>-116105</v>
      </c>
      <c r="AD242" s="38">
        <f>S242-'(A) Current Law'!T240</f>
        <v>0</v>
      </c>
    </row>
    <row r="243" spans="1:30">
      <c r="A243" s="28" t="s">
        <v>486</v>
      </c>
      <c r="B243" s="29" t="s">
        <v>487</v>
      </c>
      <c r="C243" s="30">
        <v>7605358432</v>
      </c>
      <c r="D243" s="21">
        <v>9818.5700000000015</v>
      </c>
      <c r="E243" s="22"/>
      <c r="F243" s="48">
        <v>2500</v>
      </c>
      <c r="G243" s="45">
        <f t="shared" si="31"/>
        <v>0</v>
      </c>
      <c r="H243" s="22"/>
      <c r="I243" s="23">
        <v>24546425.000000004</v>
      </c>
      <c r="J243" s="24">
        <f t="shared" si="24"/>
        <v>2500</v>
      </c>
      <c r="K243" s="26">
        <f t="shared" si="25"/>
        <v>3.2275171800870623</v>
      </c>
      <c r="L243" s="22"/>
      <c r="M243" s="24">
        <v>2235641</v>
      </c>
      <c r="N243" s="26">
        <v>1.6140000000000001</v>
      </c>
      <c r="O243" s="25">
        <f t="shared" si="26"/>
        <v>2.9335611463262596</v>
      </c>
      <c r="P243" s="22"/>
      <c r="Q243" s="24">
        <v>16882000</v>
      </c>
      <c r="R243" s="24">
        <f t="shared" si="27"/>
        <v>1947.0901567132482</v>
      </c>
      <c r="S243" s="26">
        <f t="shared" si="28"/>
        <v>2.219750739027365</v>
      </c>
      <c r="T243" s="27">
        <f t="shared" si="29"/>
        <v>0.77883606268529926</v>
      </c>
      <c r="U243" s="22"/>
      <c r="V243" s="38">
        <f t="shared" si="30"/>
        <v>2.5137067727881677</v>
      </c>
      <c r="W243" s="22"/>
      <c r="X243" s="42">
        <f>I243-'(A) Current Law'!J241</f>
        <v>1172209.0000000037</v>
      </c>
      <c r="Y243" s="42">
        <f>J243-'(A) Current Law'!K241</f>
        <v>119.38693720164974</v>
      </c>
      <c r="Z243" s="38">
        <f>O243-'(A) Current Law'!P241</f>
        <v>0.13011957409346797</v>
      </c>
      <c r="AA243" s="44">
        <f>N243-'(A) Current Law'!O241</f>
        <v>7.7000000000000179E-2</v>
      </c>
      <c r="AB243" s="42">
        <f>Q243-'(A) Current Law'!R241</f>
        <v>0</v>
      </c>
      <c r="AC243" s="42">
        <f>M243-'(A) Current Law'!N241</f>
        <v>182603</v>
      </c>
      <c r="AD243" s="38">
        <f>S243-'(A) Current Law'!T241</f>
        <v>0</v>
      </c>
    </row>
    <row r="244" spans="1:30">
      <c r="A244" s="28" t="s">
        <v>488</v>
      </c>
      <c r="B244" s="29" t="s">
        <v>489</v>
      </c>
      <c r="C244" s="30">
        <v>4766722281.0550003</v>
      </c>
      <c r="D244" s="21">
        <v>1647.1499999999999</v>
      </c>
      <c r="E244" s="22"/>
      <c r="F244" s="48">
        <v>2500</v>
      </c>
      <c r="G244" s="45">
        <f t="shared" si="31"/>
        <v>0</v>
      </c>
      <c r="H244" s="22"/>
      <c r="I244" s="23">
        <v>4117874.9999999995</v>
      </c>
      <c r="J244" s="24">
        <f t="shared" si="24"/>
        <v>2500</v>
      </c>
      <c r="K244" s="26">
        <f t="shared" si="25"/>
        <v>0.86387978094847306</v>
      </c>
      <c r="L244" s="22"/>
      <c r="M244" s="24">
        <v>0</v>
      </c>
      <c r="N244" s="26">
        <v>0.432</v>
      </c>
      <c r="O244" s="25">
        <f t="shared" si="26"/>
        <v>0.86387978094847306</v>
      </c>
      <c r="P244" s="22"/>
      <c r="Q244" s="24">
        <v>3950000</v>
      </c>
      <c r="R244" s="24">
        <f t="shared" si="27"/>
        <v>2398.0815347721823</v>
      </c>
      <c r="S244" s="26">
        <f t="shared" si="28"/>
        <v>0.82866166038222844</v>
      </c>
      <c r="T244" s="27">
        <f t="shared" si="29"/>
        <v>0.95923261390887304</v>
      </c>
      <c r="U244" s="22"/>
      <c r="V244" s="38">
        <f t="shared" si="30"/>
        <v>0.82866166038222844</v>
      </c>
      <c r="W244" s="22"/>
      <c r="X244" s="42">
        <f>I244-'(A) Current Law'!J242</f>
        <v>58481.999999999534</v>
      </c>
      <c r="Y244" s="42">
        <f>J244-'(A) Current Law'!K242</f>
        <v>35.504963118112755</v>
      </c>
      <c r="Z244" s="38">
        <f>O244-'(A) Current Law'!P242</f>
        <v>1.226880790442364E-2</v>
      </c>
      <c r="AA244" s="44">
        <f>N244-'(A) Current Law'!O242</f>
        <v>6.0000000000000053E-3</v>
      </c>
      <c r="AB244" s="42">
        <f>Q244-'(A) Current Law'!R242</f>
        <v>0</v>
      </c>
      <c r="AC244" s="42">
        <f>M244-'(A) Current Law'!N242</f>
        <v>0</v>
      </c>
      <c r="AD244" s="38">
        <f>S244-'(A) Current Law'!T242</f>
        <v>0</v>
      </c>
    </row>
    <row r="245" spans="1:30">
      <c r="A245" s="28" t="s">
        <v>490</v>
      </c>
      <c r="B245" s="29" t="s">
        <v>491</v>
      </c>
      <c r="C245" s="30">
        <v>281131877</v>
      </c>
      <c r="D245" s="21">
        <v>351.17</v>
      </c>
      <c r="E245" s="22"/>
      <c r="F245" s="48">
        <v>2500</v>
      </c>
      <c r="G245" s="45">
        <f t="shared" si="31"/>
        <v>0</v>
      </c>
      <c r="H245" s="22"/>
      <c r="I245" s="23">
        <v>877925</v>
      </c>
      <c r="J245" s="24">
        <f t="shared" si="24"/>
        <v>2500</v>
      </c>
      <c r="K245" s="26">
        <f t="shared" si="25"/>
        <v>3.1228226744276317</v>
      </c>
      <c r="L245" s="22"/>
      <c r="M245" s="24">
        <v>67771</v>
      </c>
      <c r="N245" s="26">
        <v>1.5609999999999999</v>
      </c>
      <c r="O245" s="25">
        <f t="shared" si="26"/>
        <v>2.8817578733698705</v>
      </c>
      <c r="P245" s="22"/>
      <c r="Q245" s="24">
        <v>514000</v>
      </c>
      <c r="R245" s="24">
        <f t="shared" si="27"/>
        <v>1656.6648631716832</v>
      </c>
      <c r="S245" s="26">
        <f t="shared" si="28"/>
        <v>1.8283234383982716</v>
      </c>
      <c r="T245" s="27">
        <f t="shared" si="29"/>
        <v>0.66266594526867328</v>
      </c>
      <c r="U245" s="22"/>
      <c r="V245" s="38">
        <f t="shared" si="30"/>
        <v>2.0693882394560328</v>
      </c>
      <c r="W245" s="22"/>
      <c r="X245" s="42">
        <f>I245-'(A) Current Law'!J243</f>
        <v>-38447</v>
      </c>
      <c r="Y245" s="42">
        <f>J245-'(A) Current Law'!K243</f>
        <v>-109.48258678133107</v>
      </c>
      <c r="Z245" s="38">
        <f>O245-'(A) Current Law'!P243</f>
        <v>-1.4868466872577368E-2</v>
      </c>
      <c r="AA245" s="44">
        <f>N245-'(A) Current Law'!O243</f>
        <v>-6.899999999999995E-2</v>
      </c>
      <c r="AB245" s="42">
        <f>Q245-'(A) Current Law'!R243</f>
        <v>0</v>
      </c>
      <c r="AC245" s="42">
        <f>M245-'(A) Current Law'!N243</f>
        <v>-34267</v>
      </c>
      <c r="AD245" s="38">
        <f>S245-'(A) Current Law'!T243</f>
        <v>0</v>
      </c>
    </row>
    <row r="246" spans="1:30">
      <c r="A246" s="28" t="s">
        <v>492</v>
      </c>
      <c r="B246" s="29" t="s">
        <v>493</v>
      </c>
      <c r="C246" s="30">
        <v>17695680798</v>
      </c>
      <c r="D246" s="21">
        <v>27863.48</v>
      </c>
      <c r="E246" s="22"/>
      <c r="F246" s="48">
        <v>2649.1661845541189</v>
      </c>
      <c r="G246" s="45">
        <f t="shared" si="31"/>
        <v>1</v>
      </c>
      <c r="H246" s="22"/>
      <c r="I246" s="23">
        <v>73814989</v>
      </c>
      <c r="J246" s="24">
        <f t="shared" si="24"/>
        <v>2649.1661845541189</v>
      </c>
      <c r="K246" s="26">
        <f t="shared" si="25"/>
        <v>4.1713562672504079</v>
      </c>
      <c r="L246" s="22"/>
      <c r="M246" s="24">
        <v>13552801</v>
      </c>
      <c r="N246" s="26">
        <v>2.0859999999999999</v>
      </c>
      <c r="O246" s="25">
        <f t="shared" si="26"/>
        <v>3.4054744029294963</v>
      </c>
      <c r="P246" s="22"/>
      <c r="Q246" s="24">
        <v>60262188</v>
      </c>
      <c r="R246" s="24">
        <f t="shared" si="27"/>
        <v>2649.1661845541189</v>
      </c>
      <c r="S246" s="26">
        <f t="shared" si="28"/>
        <v>3.4054744029294963</v>
      </c>
      <c r="T246" s="27">
        <f t="shared" si="29"/>
        <v>1</v>
      </c>
      <c r="U246" s="22"/>
      <c r="V246" s="38">
        <f t="shared" si="30"/>
        <v>4.1713562672504079</v>
      </c>
      <c r="W246" s="22"/>
      <c r="X246" s="42">
        <f>I246-'(A) Current Law'!J244</f>
        <v>0</v>
      </c>
      <c r="Y246" s="42">
        <f>J246-'(A) Current Law'!K244</f>
        <v>0</v>
      </c>
      <c r="Z246" s="38">
        <f>O246-'(A) Current Law'!P244</f>
        <v>3.9256359104223648E-2</v>
      </c>
      <c r="AA246" s="44">
        <f>N246-'(A) Current Law'!O244</f>
        <v>1.399999999999979E-2</v>
      </c>
      <c r="AB246" s="42">
        <f>Q246-'(A) Current Law'!R244</f>
        <v>694668</v>
      </c>
      <c r="AC246" s="42">
        <f>M246-'(A) Current Law'!N244</f>
        <v>-694668</v>
      </c>
      <c r="AD246" s="38">
        <f>S246-'(A) Current Law'!T244</f>
        <v>3.9256359104223648E-2</v>
      </c>
    </row>
    <row r="247" spans="1:30">
      <c r="A247" s="28" t="s">
        <v>494</v>
      </c>
      <c r="B247" s="29" t="s">
        <v>495</v>
      </c>
      <c r="C247" s="30">
        <v>77257728</v>
      </c>
      <c r="D247" s="21">
        <v>74.03</v>
      </c>
      <c r="E247" s="22"/>
      <c r="F247" s="48">
        <v>2500</v>
      </c>
      <c r="G247" s="45">
        <f t="shared" si="31"/>
        <v>0</v>
      </c>
      <c r="H247" s="22"/>
      <c r="I247" s="23">
        <v>406942.88120000006</v>
      </c>
      <c r="J247" s="24">
        <f t="shared" si="24"/>
        <v>5496.9996109685271</v>
      </c>
      <c r="K247" s="26">
        <f t="shared" si="25"/>
        <v>5.267342073533408</v>
      </c>
      <c r="L247" s="22"/>
      <c r="M247" s="24">
        <v>101504</v>
      </c>
      <c r="N247" s="26">
        <v>2.6339999999999999</v>
      </c>
      <c r="O247" s="25">
        <f t="shared" si="26"/>
        <v>3.9535058706360098</v>
      </c>
      <c r="P247" s="22"/>
      <c r="Q247" s="24">
        <v>285000</v>
      </c>
      <c r="R247" s="24">
        <f t="shared" si="27"/>
        <v>5220.9104417128192</v>
      </c>
      <c r="S247" s="26">
        <f t="shared" si="28"/>
        <v>3.6889513499542725</v>
      </c>
      <c r="T247" s="27">
        <f t="shared" si="29"/>
        <v>0.94977456998454046</v>
      </c>
      <c r="U247" s="22"/>
      <c r="V247" s="38">
        <f t="shared" si="30"/>
        <v>5.0027875528516708</v>
      </c>
      <c r="W247" s="22"/>
      <c r="X247" s="42">
        <f>I247-'(A) Current Law'!J245</f>
        <v>-218772.11879999994</v>
      </c>
      <c r="Y247" s="42">
        <f>J247-'(A) Current Law'!K245</f>
        <v>-2955.1819370525445</v>
      </c>
      <c r="Z247" s="38">
        <f>O247-'(A) Current Law'!P245</f>
        <v>-2.4105435614156288</v>
      </c>
      <c r="AA247" s="44">
        <f>N247-'(A) Current Law'!O245</f>
        <v>-0.36799999999999988</v>
      </c>
      <c r="AB247" s="42">
        <f>Q247-'(A) Current Law'!R245</f>
        <v>0</v>
      </c>
      <c r="AC247" s="42">
        <f>M247-'(A) Current Law'!N245</f>
        <v>-32539</v>
      </c>
      <c r="AD247" s="38">
        <f>S247-'(A) Current Law'!T245</f>
        <v>0</v>
      </c>
    </row>
    <row r="248" spans="1:30">
      <c r="A248" s="28" t="s">
        <v>496</v>
      </c>
      <c r="B248" s="29" t="s">
        <v>497</v>
      </c>
      <c r="C248" s="30">
        <v>171008894</v>
      </c>
      <c r="D248" s="21">
        <v>169.88</v>
      </c>
      <c r="E248" s="22"/>
      <c r="F248" s="48">
        <v>2500</v>
      </c>
      <c r="G248" s="45">
        <f t="shared" si="31"/>
        <v>0</v>
      </c>
      <c r="H248" s="22"/>
      <c r="I248" s="23">
        <v>597024.33680000005</v>
      </c>
      <c r="J248" s="24">
        <f t="shared" si="24"/>
        <v>3514.38860842948</v>
      </c>
      <c r="K248" s="26">
        <f t="shared" si="25"/>
        <v>3.4911888079926419</v>
      </c>
      <c r="L248" s="22"/>
      <c r="M248" s="24">
        <v>72833</v>
      </c>
      <c r="N248" s="26">
        <v>1.746</v>
      </c>
      <c r="O248" s="25">
        <f t="shared" si="26"/>
        <v>3.0652869832606489</v>
      </c>
      <c r="P248" s="22"/>
      <c r="Q248" s="24">
        <v>330000</v>
      </c>
      <c r="R248" s="24">
        <f t="shared" si="27"/>
        <v>2371.2797268660233</v>
      </c>
      <c r="S248" s="26">
        <f t="shared" si="28"/>
        <v>1.92972419317559</v>
      </c>
      <c r="T248" s="27">
        <f t="shared" si="29"/>
        <v>0.67473463838869752</v>
      </c>
      <c r="U248" s="22"/>
      <c r="V248" s="38">
        <f t="shared" si="30"/>
        <v>2.3556260179075834</v>
      </c>
      <c r="W248" s="22"/>
      <c r="X248" s="42">
        <f>I248-'(A) Current Law'!J246</f>
        <v>-148653.66319999995</v>
      </c>
      <c r="Y248" s="42">
        <f>J248-'(A) Current Law'!K246</f>
        <v>-875.05099599717414</v>
      </c>
      <c r="Z248" s="38">
        <f>O248-'(A) Current Law'!P246</f>
        <v>-0.38207757311148915</v>
      </c>
      <c r="AA248" s="44">
        <f>N248-'(A) Current Law'!O246</f>
        <v>-0.43400000000000016</v>
      </c>
      <c r="AB248" s="42">
        <f>Q248-'(A) Current Law'!R246</f>
        <v>0</v>
      </c>
      <c r="AC248" s="42">
        <f>M248-'(A) Current Law'!N246</f>
        <v>-83315</v>
      </c>
      <c r="AD248" s="38">
        <f>S248-'(A) Current Law'!T246</f>
        <v>0</v>
      </c>
    </row>
    <row r="249" spans="1:30" ht="31.2">
      <c r="A249" s="28" t="s">
        <v>498</v>
      </c>
      <c r="B249" s="29" t="s">
        <v>499</v>
      </c>
      <c r="C249" s="30">
        <v>6230569176.8850002</v>
      </c>
      <c r="D249" s="21">
        <v>4940.75</v>
      </c>
      <c r="E249" s="22"/>
      <c r="F249" s="48">
        <v>2500</v>
      </c>
      <c r="G249" s="45">
        <f t="shared" si="31"/>
        <v>0</v>
      </c>
      <c r="H249" s="22"/>
      <c r="I249" s="23">
        <v>12351875</v>
      </c>
      <c r="J249" s="24">
        <f t="shared" si="24"/>
        <v>2500</v>
      </c>
      <c r="K249" s="26">
        <f t="shared" si="25"/>
        <v>1.9824633431283676</v>
      </c>
      <c r="L249" s="22"/>
      <c r="M249" s="24">
        <v>0</v>
      </c>
      <c r="N249" s="26">
        <v>0.99099999999999999</v>
      </c>
      <c r="O249" s="25">
        <f t="shared" si="26"/>
        <v>1.9824633431283676</v>
      </c>
      <c r="P249" s="22"/>
      <c r="Q249" s="24">
        <v>10374063</v>
      </c>
      <c r="R249" s="24">
        <f t="shared" si="27"/>
        <v>2099.693973587006</v>
      </c>
      <c r="S249" s="26">
        <f t="shared" si="28"/>
        <v>1.6650265337695129</v>
      </c>
      <c r="T249" s="27">
        <f t="shared" si="29"/>
        <v>0.8398775894348024</v>
      </c>
      <c r="U249" s="22"/>
      <c r="V249" s="38">
        <f t="shared" si="30"/>
        <v>1.6650265337695129</v>
      </c>
      <c r="W249" s="22"/>
      <c r="X249" s="42">
        <f>I249-'(A) Current Law'!J247</f>
        <v>671097</v>
      </c>
      <c r="Y249" s="42">
        <f>J249-'(A) Current Law'!K247</f>
        <v>135.82897333400797</v>
      </c>
      <c r="Z249" s="38">
        <f>O249-'(A) Current Law'!P247</f>
        <v>0.10771038422777246</v>
      </c>
      <c r="AA249" s="44">
        <f>N249-'(A) Current Law'!O247</f>
        <v>5.3999999999999937E-2</v>
      </c>
      <c r="AB249" s="42">
        <f>Q249-'(A) Current Law'!R247</f>
        <v>0</v>
      </c>
      <c r="AC249" s="42">
        <f>M249-'(A) Current Law'!N247</f>
        <v>0</v>
      </c>
      <c r="AD249" s="38">
        <f>S249-'(A) Current Law'!T247</f>
        <v>0</v>
      </c>
    </row>
    <row r="250" spans="1:30">
      <c r="A250" s="28" t="s">
        <v>500</v>
      </c>
      <c r="B250" s="29" t="s">
        <v>501</v>
      </c>
      <c r="C250" s="30">
        <v>25240991</v>
      </c>
      <c r="D250" s="21">
        <v>12.98</v>
      </c>
      <c r="E250" s="22"/>
      <c r="F250" s="48">
        <v>2500</v>
      </c>
      <c r="G250" s="45">
        <f t="shared" si="31"/>
        <v>0</v>
      </c>
      <c r="H250" s="22"/>
      <c r="I250" s="23">
        <v>85816.9136</v>
      </c>
      <c r="J250" s="24">
        <f t="shared" si="24"/>
        <v>6611.4725423728814</v>
      </c>
      <c r="K250" s="26">
        <f t="shared" si="25"/>
        <v>3.399902705880288</v>
      </c>
      <c r="L250" s="22"/>
      <c r="M250" s="24">
        <v>9591</v>
      </c>
      <c r="N250" s="26">
        <v>1.7</v>
      </c>
      <c r="O250" s="25">
        <f t="shared" si="26"/>
        <v>3.0199255488819752</v>
      </c>
      <c r="P250" s="22"/>
      <c r="Q250" s="24">
        <v>0</v>
      </c>
      <c r="R250" s="24">
        <f t="shared" si="27"/>
        <v>738.90600924499222</v>
      </c>
      <c r="S250" s="26">
        <f t="shared" si="28"/>
        <v>0</v>
      </c>
      <c r="T250" s="27">
        <f t="shared" si="29"/>
        <v>0.1117611855013159</v>
      </c>
      <c r="U250" s="22"/>
      <c r="V250" s="38">
        <f t="shared" si="30"/>
        <v>0.37997715699831275</v>
      </c>
      <c r="W250" s="22"/>
      <c r="X250" s="42">
        <f>I250-'(A) Current Law'!J248</f>
        <v>-21251.0864</v>
      </c>
      <c r="Y250" s="42">
        <f>J250-'(A) Current Law'!K248</f>
        <v>-1637.2177503852072</v>
      </c>
      <c r="Z250" s="38">
        <f>O250-'(A) Current Law'!P248</f>
        <v>-0.36793667887286974</v>
      </c>
      <c r="AA250" s="44">
        <f>N250-'(A) Current Law'!O248</f>
        <v>-0.42100000000000004</v>
      </c>
      <c r="AB250" s="42">
        <f>Q250-'(A) Current Law'!R248</f>
        <v>0</v>
      </c>
      <c r="AC250" s="42">
        <f>M250-'(A) Current Law'!N248</f>
        <v>-11964</v>
      </c>
      <c r="AD250" s="38">
        <f>S250-'(A) Current Law'!T248</f>
        <v>0</v>
      </c>
    </row>
    <row r="251" spans="1:30">
      <c r="A251" s="28" t="s">
        <v>502</v>
      </c>
      <c r="B251" s="29" t="s">
        <v>503</v>
      </c>
      <c r="C251" s="30">
        <v>28420597</v>
      </c>
      <c r="D251" s="21">
        <v>28.29</v>
      </c>
      <c r="E251" s="22"/>
      <c r="F251" s="48">
        <v>2500</v>
      </c>
      <c r="G251" s="45">
        <f t="shared" si="31"/>
        <v>0</v>
      </c>
      <c r="H251" s="22"/>
      <c r="I251" s="23">
        <v>142974.78039999999</v>
      </c>
      <c r="J251" s="24">
        <f t="shared" si="24"/>
        <v>5053.8982113821139</v>
      </c>
      <c r="K251" s="26">
        <f t="shared" si="25"/>
        <v>5.0306747743546696</v>
      </c>
      <c r="L251" s="22"/>
      <c r="M251" s="24">
        <v>33967</v>
      </c>
      <c r="N251" s="26">
        <v>2.5150000000000001</v>
      </c>
      <c r="O251" s="25">
        <f t="shared" si="26"/>
        <v>3.8355204290747298</v>
      </c>
      <c r="P251" s="22"/>
      <c r="Q251" s="24">
        <v>0</v>
      </c>
      <c r="R251" s="24">
        <f t="shared" si="27"/>
        <v>1200.6716154118062</v>
      </c>
      <c r="S251" s="26">
        <f t="shared" si="28"/>
        <v>0</v>
      </c>
      <c r="T251" s="27">
        <f t="shared" si="29"/>
        <v>0.23757336716986491</v>
      </c>
      <c r="U251" s="22"/>
      <c r="V251" s="38">
        <f t="shared" si="30"/>
        <v>1.1951543452799391</v>
      </c>
      <c r="W251" s="22"/>
      <c r="X251" s="42">
        <f>I251-'(A) Current Law'!J249</f>
        <v>-90490.219600000011</v>
      </c>
      <c r="Y251" s="42">
        <f>J251-'(A) Current Law'!K249</f>
        <v>-3198.6645316366203</v>
      </c>
      <c r="Z251" s="38">
        <f>O251-'(A) Current Law'!P249</f>
        <v>-2.5882362569653279</v>
      </c>
      <c r="AA251" s="44">
        <f>N251-'(A) Current Law'!O249</f>
        <v>-0.54299999999999971</v>
      </c>
      <c r="AB251" s="42">
        <f>Q251-'(A) Current Law'!R249</f>
        <v>0</v>
      </c>
      <c r="AC251" s="42">
        <f>M251-'(A) Current Law'!N249</f>
        <v>-16931</v>
      </c>
      <c r="AD251" s="38">
        <f>S251-'(A) Current Law'!T249</f>
        <v>0</v>
      </c>
    </row>
    <row r="252" spans="1:30">
      <c r="A252" s="28" t="s">
        <v>504</v>
      </c>
      <c r="B252" s="29" t="s">
        <v>505</v>
      </c>
      <c r="C252" s="30">
        <v>28469819</v>
      </c>
      <c r="D252" s="21">
        <v>20.88</v>
      </c>
      <c r="E252" s="22"/>
      <c r="F252" s="48">
        <v>2500</v>
      </c>
      <c r="G252" s="45">
        <f t="shared" si="31"/>
        <v>0</v>
      </c>
      <c r="H252" s="22"/>
      <c r="I252" s="23">
        <v>131844.96960000001</v>
      </c>
      <c r="J252" s="24">
        <f t="shared" si="24"/>
        <v>6314.4142528735638</v>
      </c>
      <c r="K252" s="26">
        <f t="shared" si="25"/>
        <v>4.6310434780073599</v>
      </c>
      <c r="L252" s="22"/>
      <c r="M252" s="24">
        <v>28350</v>
      </c>
      <c r="N252" s="26">
        <v>2.3159999999999998</v>
      </c>
      <c r="O252" s="25">
        <f t="shared" si="26"/>
        <v>3.6352521103137327</v>
      </c>
      <c r="P252" s="22"/>
      <c r="Q252" s="24">
        <v>0</v>
      </c>
      <c r="R252" s="24">
        <f t="shared" si="27"/>
        <v>1357.7586206896553</v>
      </c>
      <c r="S252" s="26">
        <f t="shared" si="28"/>
        <v>0</v>
      </c>
      <c r="T252" s="27">
        <f t="shared" si="29"/>
        <v>0.21502526858635643</v>
      </c>
      <c r="U252" s="22"/>
      <c r="V252" s="38">
        <f t="shared" si="30"/>
        <v>0.99579136769362664</v>
      </c>
      <c r="W252" s="22"/>
      <c r="X252" s="42">
        <f>I252-'(A) Current Law'!J250</f>
        <v>8489.9696000000113</v>
      </c>
      <c r="Y252" s="42">
        <f>J252-'(A) Current Law'!K250</f>
        <v>406.60773946360223</v>
      </c>
      <c r="Z252" s="38">
        <f>O252-'(A) Current Law'!P250</f>
        <v>0.20161594985904197</v>
      </c>
      <c r="AA252" s="44">
        <f>N252-'(A) Current Law'!O250</f>
        <v>0.14999999999999991</v>
      </c>
      <c r="AB252" s="42">
        <f>Q252-'(A) Current Law'!R250</f>
        <v>0</v>
      </c>
      <c r="AC252" s="42">
        <f>M252-'(A) Current Law'!N250</f>
        <v>2750</v>
      </c>
      <c r="AD252" s="38">
        <f>S252-'(A) Current Law'!T250</f>
        <v>0</v>
      </c>
    </row>
    <row r="253" spans="1:30">
      <c r="A253" s="28" t="s">
        <v>506</v>
      </c>
      <c r="B253" s="29" t="s">
        <v>507</v>
      </c>
      <c r="C253" s="30">
        <v>2993453115</v>
      </c>
      <c r="D253" s="21">
        <v>5101.53</v>
      </c>
      <c r="E253" s="22"/>
      <c r="F253" s="48">
        <v>2500</v>
      </c>
      <c r="G253" s="45">
        <f t="shared" si="31"/>
        <v>0</v>
      </c>
      <c r="H253" s="22"/>
      <c r="I253" s="23">
        <v>12844187.3112</v>
      </c>
      <c r="J253" s="24">
        <f t="shared" si="24"/>
        <v>2517.7127863993746</v>
      </c>
      <c r="K253" s="26">
        <f t="shared" si="25"/>
        <v>4.2907594733448828</v>
      </c>
      <c r="L253" s="22"/>
      <c r="M253" s="24">
        <v>2470036</v>
      </c>
      <c r="N253" s="26">
        <v>2.145</v>
      </c>
      <c r="O253" s="25">
        <f t="shared" si="26"/>
        <v>3.4656134279223543</v>
      </c>
      <c r="P253" s="22"/>
      <c r="Q253" s="24">
        <v>6280495</v>
      </c>
      <c r="R253" s="24">
        <f t="shared" si="27"/>
        <v>1715.2758094140386</v>
      </c>
      <c r="S253" s="26">
        <f t="shared" si="28"/>
        <v>2.0980769561844297</v>
      </c>
      <c r="T253" s="27">
        <f t="shared" si="29"/>
        <v>0.68128335316082056</v>
      </c>
      <c r="U253" s="22"/>
      <c r="V253" s="38">
        <f t="shared" si="30"/>
        <v>2.9232230016069582</v>
      </c>
      <c r="W253" s="22"/>
      <c r="X253" s="42">
        <f>I253-'(A) Current Law'!J251</f>
        <v>2510453.3112000003</v>
      </c>
      <c r="Y253" s="42">
        <f>J253-'(A) Current Law'!K251</f>
        <v>492.09811785876036</v>
      </c>
      <c r="Z253" s="38">
        <f>O253-'(A) Current Law'!P251</f>
        <v>0.41739765521598926</v>
      </c>
      <c r="AA253" s="44">
        <f>N253-'(A) Current Law'!O251</f>
        <v>0.47399999999999998</v>
      </c>
      <c r="AB253" s="42">
        <f>Q253-'(A) Current Law'!R251</f>
        <v>0</v>
      </c>
      <c r="AC253" s="42">
        <f>M253-'(A) Current Law'!N251</f>
        <v>1260993</v>
      </c>
      <c r="AD253" s="38">
        <f>S253-'(A) Current Law'!T251</f>
        <v>0</v>
      </c>
    </row>
    <row r="254" spans="1:30">
      <c r="A254" s="28" t="s">
        <v>508</v>
      </c>
      <c r="B254" s="29" t="s">
        <v>509</v>
      </c>
      <c r="C254" s="30">
        <v>32954253</v>
      </c>
      <c r="D254" s="21">
        <v>50</v>
      </c>
      <c r="E254" s="22"/>
      <c r="F254" s="48">
        <v>2500</v>
      </c>
      <c r="G254" s="45">
        <f t="shared" si="31"/>
        <v>0</v>
      </c>
      <c r="H254" s="22"/>
      <c r="I254" s="23">
        <v>180370.4872</v>
      </c>
      <c r="J254" s="24">
        <f t="shared" si="24"/>
        <v>3607.409744</v>
      </c>
      <c r="K254" s="26">
        <f t="shared" si="25"/>
        <v>5.4733599089622818</v>
      </c>
      <c r="L254" s="22"/>
      <c r="M254" s="24">
        <v>46691</v>
      </c>
      <c r="N254" s="26">
        <v>2.7370000000000001</v>
      </c>
      <c r="O254" s="25">
        <f t="shared" si="26"/>
        <v>4.0565169903866432</v>
      </c>
      <c r="P254" s="22"/>
      <c r="Q254" s="24">
        <v>110000</v>
      </c>
      <c r="R254" s="24">
        <f t="shared" si="27"/>
        <v>3133.82</v>
      </c>
      <c r="S254" s="26">
        <f t="shared" si="28"/>
        <v>3.3379606571570597</v>
      </c>
      <c r="T254" s="27">
        <f t="shared" si="29"/>
        <v>0.86871750712884921</v>
      </c>
      <c r="U254" s="22"/>
      <c r="V254" s="38">
        <f t="shared" si="30"/>
        <v>4.7548035757326987</v>
      </c>
      <c r="W254" s="22"/>
      <c r="X254" s="42">
        <f>I254-'(A) Current Law'!J252</f>
        <v>-68597.512799999997</v>
      </c>
      <c r="Y254" s="42">
        <f>J254-'(A) Current Law'!K252</f>
        <v>-1371.9502559999996</v>
      </c>
      <c r="Z254" s="38">
        <f>O254-'(A) Current Law'!P252</f>
        <v>-1.8613534586871081</v>
      </c>
      <c r="AA254" s="44">
        <f>N254-'(A) Current Law'!O252</f>
        <v>-0.16699999999999982</v>
      </c>
      <c r="AB254" s="42">
        <f>Q254-'(A) Current Law'!R252</f>
        <v>0</v>
      </c>
      <c r="AC254" s="42">
        <f>M254-'(A) Current Law'!N252</f>
        <v>-7258</v>
      </c>
      <c r="AD254" s="38">
        <f>S254-'(A) Current Law'!T252</f>
        <v>0</v>
      </c>
    </row>
    <row r="255" spans="1:30" ht="31.2">
      <c r="A255" s="28" t="s">
        <v>510</v>
      </c>
      <c r="B255" s="29" t="s">
        <v>511</v>
      </c>
      <c r="C255" s="30">
        <v>778114723</v>
      </c>
      <c r="D255" s="21">
        <v>1250.81</v>
      </c>
      <c r="E255" s="22"/>
      <c r="F255" s="48">
        <v>2500</v>
      </c>
      <c r="G255" s="45">
        <f t="shared" si="31"/>
        <v>0</v>
      </c>
      <c r="H255" s="22"/>
      <c r="I255" s="23">
        <v>3127025</v>
      </c>
      <c r="J255" s="24">
        <f t="shared" si="24"/>
        <v>2500</v>
      </c>
      <c r="K255" s="26">
        <f t="shared" si="25"/>
        <v>4.0187197434638442</v>
      </c>
      <c r="L255" s="22"/>
      <c r="M255" s="24">
        <v>536217</v>
      </c>
      <c r="N255" s="26">
        <v>2.0089999999999999</v>
      </c>
      <c r="O255" s="25">
        <f t="shared" si="26"/>
        <v>3.3295964250762542</v>
      </c>
      <c r="P255" s="22"/>
      <c r="Q255" s="24">
        <v>0</v>
      </c>
      <c r="R255" s="24">
        <f t="shared" si="27"/>
        <v>428.69580511828337</v>
      </c>
      <c r="S255" s="26">
        <f t="shared" si="28"/>
        <v>0</v>
      </c>
      <c r="T255" s="27">
        <f t="shared" si="29"/>
        <v>0.17147832204731334</v>
      </c>
      <c r="U255" s="22"/>
      <c r="V255" s="38">
        <f t="shared" si="30"/>
        <v>0.68912331838758945</v>
      </c>
      <c r="W255" s="22"/>
      <c r="X255" s="42">
        <f>I255-'(A) Current Law'!J253</f>
        <v>94341</v>
      </c>
      <c r="Y255" s="42">
        <f>J255-'(A) Current Law'!K253</f>
        <v>75.423925296408015</v>
      </c>
      <c r="Z255" s="38">
        <f>O255-'(A) Current Law'!P253</f>
        <v>0.11402817268116339</v>
      </c>
      <c r="AA255" s="44">
        <f>N255-'(A) Current Law'!O253</f>
        <v>5.9999999999999831E-2</v>
      </c>
      <c r="AB255" s="42">
        <f>Q255-'(A) Current Law'!R253</f>
        <v>0</v>
      </c>
      <c r="AC255" s="42">
        <f>M255-'(A) Current Law'!N253</f>
        <v>5614</v>
      </c>
      <c r="AD255" s="38">
        <f>S255-'(A) Current Law'!T253</f>
        <v>0</v>
      </c>
    </row>
    <row r="256" spans="1:30">
      <c r="A256" s="28" t="s">
        <v>512</v>
      </c>
      <c r="B256" s="29" t="s">
        <v>513</v>
      </c>
      <c r="C256" s="30">
        <v>1409075454</v>
      </c>
      <c r="D256" s="21">
        <v>2117.2399999999998</v>
      </c>
      <c r="E256" s="22"/>
      <c r="F256" s="48">
        <v>2500</v>
      </c>
      <c r="G256" s="45">
        <f t="shared" si="31"/>
        <v>0</v>
      </c>
      <c r="H256" s="22"/>
      <c r="I256" s="23">
        <v>5293099.9999999991</v>
      </c>
      <c r="J256" s="24">
        <f t="shared" si="24"/>
        <v>2500</v>
      </c>
      <c r="K256" s="26">
        <f t="shared" si="25"/>
        <v>3.7564347494481294</v>
      </c>
      <c r="L256" s="22"/>
      <c r="M256" s="24">
        <v>786355</v>
      </c>
      <c r="N256" s="26">
        <v>1.8779999999999999</v>
      </c>
      <c r="O256" s="25">
        <f t="shared" si="26"/>
        <v>3.1983702414278228</v>
      </c>
      <c r="P256" s="22"/>
      <c r="Q256" s="24">
        <v>4064000</v>
      </c>
      <c r="R256" s="24">
        <f t="shared" si="27"/>
        <v>2290.8857758213526</v>
      </c>
      <c r="S256" s="26">
        <f t="shared" si="28"/>
        <v>2.8841606661044001</v>
      </c>
      <c r="T256" s="27">
        <f t="shared" si="29"/>
        <v>0.91635431032854109</v>
      </c>
      <c r="U256" s="22"/>
      <c r="V256" s="38">
        <f t="shared" si="30"/>
        <v>3.4422251741247067</v>
      </c>
      <c r="W256" s="22"/>
      <c r="X256" s="42">
        <f>I256-'(A) Current Law'!J254</f>
        <v>251357.99999999907</v>
      </c>
      <c r="Y256" s="42">
        <f>J256-'(A) Current Law'!K254</f>
        <v>118.71965388902527</v>
      </c>
      <c r="Z256" s="38">
        <f>O256-'(A) Current Law'!P254</f>
        <v>0.14232807720174723</v>
      </c>
      <c r="AA256" s="44">
        <f>N256-'(A) Current Law'!O254</f>
        <v>8.8999999999999968E-2</v>
      </c>
      <c r="AB256" s="42">
        <f>Q256-'(A) Current Law'!R254</f>
        <v>0</v>
      </c>
      <c r="AC256" s="42">
        <f>M256-'(A) Current Law'!N254</f>
        <v>50807</v>
      </c>
      <c r="AD256" s="38">
        <f>S256-'(A) Current Law'!T254</f>
        <v>0</v>
      </c>
    </row>
    <row r="257" spans="1:30">
      <c r="A257" s="28" t="s">
        <v>514</v>
      </c>
      <c r="B257" s="29" t="s">
        <v>515</v>
      </c>
      <c r="C257" s="30">
        <v>46378730</v>
      </c>
      <c r="D257" s="21">
        <v>149.66</v>
      </c>
      <c r="E257" s="22"/>
      <c r="F257" s="48">
        <v>2500</v>
      </c>
      <c r="G257" s="45">
        <f t="shared" si="31"/>
        <v>0</v>
      </c>
      <c r="H257" s="22"/>
      <c r="I257" s="23">
        <v>393214.5196</v>
      </c>
      <c r="J257" s="24">
        <f t="shared" si="24"/>
        <v>2627.3855378858748</v>
      </c>
      <c r="K257" s="26">
        <f t="shared" si="25"/>
        <v>8.4783373671508464</v>
      </c>
      <c r="L257" s="22"/>
      <c r="M257" s="24">
        <v>135385</v>
      </c>
      <c r="N257" s="26">
        <v>4.2389999999999999</v>
      </c>
      <c r="O257" s="25">
        <f t="shared" si="26"/>
        <v>5.5592190558042445</v>
      </c>
      <c r="P257" s="22"/>
      <c r="Q257" s="24">
        <v>48500</v>
      </c>
      <c r="R257" s="24">
        <f t="shared" si="27"/>
        <v>1228.6850193772552</v>
      </c>
      <c r="S257" s="26">
        <f t="shared" si="28"/>
        <v>1.0457379923943584</v>
      </c>
      <c r="T257" s="27">
        <f t="shared" si="29"/>
        <v>0.46764549840900638</v>
      </c>
      <c r="U257" s="22"/>
      <c r="V257" s="38">
        <f t="shared" si="30"/>
        <v>3.9648563037409605</v>
      </c>
      <c r="W257" s="22"/>
      <c r="X257" s="42">
        <f>I257-'(A) Current Law'!J255</f>
        <v>-10284.4804</v>
      </c>
      <c r="Y257" s="42">
        <f>J257-'(A) Current Law'!K255</f>
        <v>-68.71896565548559</v>
      </c>
      <c r="Z257" s="38">
        <f>O257-'(A) Current Law'!P255</f>
        <v>-5.7838591095530134E-2</v>
      </c>
      <c r="AA257" s="44">
        <f>N257-'(A) Current Law'!O255</f>
        <v>-0.11099999999999977</v>
      </c>
      <c r="AB257" s="42">
        <f>Q257-'(A) Current Law'!R255</f>
        <v>0</v>
      </c>
      <c r="AC257" s="42">
        <f>M257-'(A) Current Law'!N255</f>
        <v>-7602</v>
      </c>
      <c r="AD257" s="38">
        <f>S257-'(A) Current Law'!T255</f>
        <v>0</v>
      </c>
    </row>
    <row r="258" spans="1:30">
      <c r="A258" s="28" t="s">
        <v>516</v>
      </c>
      <c r="B258" s="29" t="s">
        <v>517</v>
      </c>
      <c r="C258" s="30">
        <v>6416556440</v>
      </c>
      <c r="D258" s="21">
        <v>7841.28</v>
      </c>
      <c r="E258" s="22"/>
      <c r="F258" s="48">
        <v>2500</v>
      </c>
      <c r="G258" s="45">
        <f t="shared" si="31"/>
        <v>0</v>
      </c>
      <c r="H258" s="22"/>
      <c r="I258" s="23">
        <v>19603200</v>
      </c>
      <c r="J258" s="24">
        <f t="shared" si="24"/>
        <v>2500</v>
      </c>
      <c r="K258" s="26">
        <f t="shared" si="25"/>
        <v>3.0550966368496555</v>
      </c>
      <c r="L258" s="22"/>
      <c r="M258" s="24">
        <v>1334250</v>
      </c>
      <c r="N258" s="26">
        <v>1.528</v>
      </c>
      <c r="O258" s="25">
        <f t="shared" si="26"/>
        <v>2.8471579999068783</v>
      </c>
      <c r="P258" s="22"/>
      <c r="Q258" s="24">
        <v>17000000</v>
      </c>
      <c r="R258" s="24">
        <f t="shared" si="27"/>
        <v>2338.1705537871367</v>
      </c>
      <c r="S258" s="26">
        <f t="shared" si="28"/>
        <v>2.6493961611596144</v>
      </c>
      <c r="T258" s="27">
        <f t="shared" si="29"/>
        <v>0.93526822151485467</v>
      </c>
      <c r="U258" s="22"/>
      <c r="V258" s="38">
        <f t="shared" si="30"/>
        <v>2.8573347981023915</v>
      </c>
      <c r="W258" s="22"/>
      <c r="X258" s="42">
        <f>I258-'(A) Current Law'!J256</f>
        <v>1301784</v>
      </c>
      <c r="Y258" s="42">
        <f>J258-'(A) Current Law'!K256</f>
        <v>166.01677277179215</v>
      </c>
      <c r="Z258" s="38">
        <f>O258-'(A) Current Law'!P256</f>
        <v>0.11190753275755494</v>
      </c>
      <c r="AA258" s="44">
        <f>N258-'(A) Current Law'!O256</f>
        <v>0.14400000000000013</v>
      </c>
      <c r="AB258" s="42">
        <f>Q258-'(A) Current Law'!R256</f>
        <v>0</v>
      </c>
      <c r="AC258" s="42">
        <f>M258-'(A) Current Law'!N256</f>
        <v>583723</v>
      </c>
      <c r="AD258" s="38">
        <f>S258-'(A) Current Law'!T256</f>
        <v>0</v>
      </c>
    </row>
    <row r="259" spans="1:30">
      <c r="A259" s="28" t="s">
        <v>518</v>
      </c>
      <c r="B259" s="29" t="s">
        <v>519</v>
      </c>
      <c r="C259" s="30">
        <v>1295742489</v>
      </c>
      <c r="D259" s="21">
        <v>5673.53</v>
      </c>
      <c r="E259" s="22"/>
      <c r="F259" s="48">
        <v>2500</v>
      </c>
      <c r="G259" s="45">
        <f t="shared" si="31"/>
        <v>0</v>
      </c>
      <c r="H259" s="22"/>
      <c r="I259" s="23">
        <v>14183825</v>
      </c>
      <c r="J259" s="24">
        <f t="shared" si="24"/>
        <v>2500</v>
      </c>
      <c r="K259" s="26">
        <f t="shared" si="25"/>
        <v>10.946484444564664</v>
      </c>
      <c r="L259" s="22"/>
      <c r="M259" s="24">
        <v>5381457</v>
      </c>
      <c r="N259" s="26">
        <v>5.4729999999999999</v>
      </c>
      <c r="O259" s="25">
        <f t="shared" si="26"/>
        <v>6.7933004240628865</v>
      </c>
      <c r="P259" s="22"/>
      <c r="Q259" s="24">
        <v>1422595</v>
      </c>
      <c r="R259" s="24">
        <f t="shared" si="27"/>
        <v>1199.2625402527176</v>
      </c>
      <c r="S259" s="26">
        <f t="shared" si="28"/>
        <v>1.0978994762284129</v>
      </c>
      <c r="T259" s="27">
        <f t="shared" si="29"/>
        <v>0.47970501610108696</v>
      </c>
      <c r="U259" s="22"/>
      <c r="V259" s="38">
        <f t="shared" si="30"/>
        <v>5.2510834967301898</v>
      </c>
      <c r="W259" s="22"/>
      <c r="X259" s="42">
        <f>I259-'(A) Current Law'!J257</f>
        <v>-3812106</v>
      </c>
      <c r="Y259" s="42">
        <f>J259-'(A) Current Law'!K257</f>
        <v>-671.91078570131822</v>
      </c>
      <c r="Z259" s="38">
        <f>O259-'(A) Current Law'!P257</f>
        <v>-1.4180001162252545</v>
      </c>
      <c r="AA259" s="44">
        <f>N259-'(A) Current Law'!O257</f>
        <v>-1.4710000000000001</v>
      </c>
      <c r="AB259" s="42">
        <f>Q259-'(A) Current Law'!R257</f>
        <v>0</v>
      </c>
      <c r="AC259" s="42">
        <f>M259-'(A) Current Law'!N257</f>
        <v>-1974743</v>
      </c>
      <c r="AD259" s="38">
        <f>S259-'(A) Current Law'!T257</f>
        <v>0</v>
      </c>
    </row>
    <row r="260" spans="1:30">
      <c r="A260" s="28" t="s">
        <v>520</v>
      </c>
      <c r="B260" s="29" t="s">
        <v>521</v>
      </c>
      <c r="C260" s="30">
        <v>24347776884</v>
      </c>
      <c r="D260" s="21">
        <v>27226.45</v>
      </c>
      <c r="E260" s="22"/>
      <c r="F260" s="48">
        <v>3247.8848325800827</v>
      </c>
      <c r="G260" s="45">
        <f t="shared" si="31"/>
        <v>1</v>
      </c>
      <c r="H260" s="22"/>
      <c r="I260" s="23">
        <v>88428374</v>
      </c>
      <c r="J260" s="24">
        <f t="shared" si="24"/>
        <v>3247.8848325800827</v>
      </c>
      <c r="K260" s="26">
        <f t="shared" si="25"/>
        <v>3.6318869858755027</v>
      </c>
      <c r="L260" s="22"/>
      <c r="M260" s="24">
        <v>12076124</v>
      </c>
      <c r="N260" s="26">
        <v>1.8160000000000001</v>
      </c>
      <c r="O260" s="25">
        <f t="shared" si="26"/>
        <v>3.1359023192862603</v>
      </c>
      <c r="P260" s="22"/>
      <c r="Q260" s="24">
        <v>76352250</v>
      </c>
      <c r="R260" s="24">
        <f t="shared" si="27"/>
        <v>3247.8848325800827</v>
      </c>
      <c r="S260" s="26">
        <f t="shared" si="28"/>
        <v>3.1359023192862603</v>
      </c>
      <c r="T260" s="27">
        <f t="shared" si="29"/>
        <v>1</v>
      </c>
      <c r="U260" s="22"/>
      <c r="V260" s="38">
        <f t="shared" si="30"/>
        <v>3.6318869858755027</v>
      </c>
      <c r="W260" s="22"/>
      <c r="X260" s="42">
        <f>I260-'(A) Current Law'!J258</f>
        <v>-6022420</v>
      </c>
      <c r="Y260" s="42">
        <f>J260-'(A) Current Law'!K258</f>
        <v>-221.19740179127302</v>
      </c>
      <c r="Z260" s="38">
        <f>O260-'(A) Current Law'!P258</f>
        <v>-0.47931152218127115</v>
      </c>
      <c r="AA260" s="44">
        <f>N260-'(A) Current Law'!O258</f>
        <v>0.28500000000000014</v>
      </c>
      <c r="AB260" s="42">
        <f>Q260-'(A) Current Law'!R258</f>
        <v>-5647750</v>
      </c>
      <c r="AC260" s="42">
        <f>M260-'(A) Current Law'!N258</f>
        <v>5647750</v>
      </c>
      <c r="AD260" s="38">
        <f>S260-'(A) Current Law'!T258</f>
        <v>-0.23196162947063081</v>
      </c>
    </row>
    <row r="261" spans="1:30">
      <c r="A261" s="28" t="s">
        <v>522</v>
      </c>
      <c r="B261" s="29" t="s">
        <v>523</v>
      </c>
      <c r="C261" s="30">
        <v>16868596</v>
      </c>
      <c r="D261" s="21">
        <v>182.05</v>
      </c>
      <c r="E261" s="22"/>
      <c r="F261" s="48">
        <v>2500</v>
      </c>
      <c r="G261" s="45">
        <f t="shared" si="31"/>
        <v>0</v>
      </c>
      <c r="H261" s="22"/>
      <c r="I261" s="23">
        <v>626820.26359999995</v>
      </c>
      <c r="J261" s="24">
        <f t="shared" si="24"/>
        <v>3443.1214699258439</v>
      </c>
      <c r="K261" s="26">
        <f t="shared" si="25"/>
        <v>37.159006214862217</v>
      </c>
      <c r="L261" s="22"/>
      <c r="M261" s="24">
        <v>291144</v>
      </c>
      <c r="N261" s="26">
        <v>18.579999999999998</v>
      </c>
      <c r="O261" s="25">
        <f t="shared" si="26"/>
        <v>19.899478510244712</v>
      </c>
      <c r="P261" s="22"/>
      <c r="Q261" s="24">
        <v>100000</v>
      </c>
      <c r="R261" s="24">
        <f t="shared" si="27"/>
        <v>2148.5525954408126</v>
      </c>
      <c r="S261" s="26">
        <f t="shared" si="28"/>
        <v>5.928175646627615</v>
      </c>
      <c r="T261" s="27">
        <f t="shared" si="29"/>
        <v>0.62401301092844896</v>
      </c>
      <c r="U261" s="22"/>
      <c r="V261" s="38">
        <f t="shared" si="30"/>
        <v>23.187703351245116</v>
      </c>
      <c r="W261" s="22"/>
      <c r="X261" s="42">
        <f>I261-'(A) Current Law'!J259</f>
        <v>-47164.736400000053</v>
      </c>
      <c r="Y261" s="42">
        <f>J261-'(A) Current Law'!K259</f>
        <v>-259.0757286459766</v>
      </c>
      <c r="Z261" s="38">
        <f>O261-'(A) Current Law'!P259</f>
        <v>-1.3449688640358737</v>
      </c>
      <c r="AA261" s="44">
        <f>N261-'(A) Current Law'!O259</f>
        <v>-1.3980000000000032</v>
      </c>
      <c r="AB261" s="42">
        <f>Q261-'(A) Current Law'!R259</f>
        <v>0</v>
      </c>
      <c r="AC261" s="42">
        <f>M261-'(A) Current Law'!N259</f>
        <v>-24477</v>
      </c>
      <c r="AD261" s="38">
        <f>S261-'(A) Current Law'!T259</f>
        <v>0</v>
      </c>
    </row>
    <row r="262" spans="1:30">
      <c r="A262" s="28" t="s">
        <v>524</v>
      </c>
      <c r="B262" s="29" t="s">
        <v>525</v>
      </c>
      <c r="C262" s="30">
        <v>5483178215</v>
      </c>
      <c r="D262" s="21">
        <v>7102.23</v>
      </c>
      <c r="E262" s="22"/>
      <c r="F262" s="48">
        <v>2500</v>
      </c>
      <c r="G262" s="45">
        <f t="shared" si="31"/>
        <v>0</v>
      </c>
      <c r="H262" s="22"/>
      <c r="I262" s="23">
        <v>17755575</v>
      </c>
      <c r="J262" s="24">
        <f t="shared" si="24"/>
        <v>2500</v>
      </c>
      <c r="K262" s="26">
        <f t="shared" si="25"/>
        <v>3.2381903895494668</v>
      </c>
      <c r="L262" s="22"/>
      <c r="M262" s="24">
        <v>1639567</v>
      </c>
      <c r="N262" s="26">
        <v>1.619</v>
      </c>
      <c r="O262" s="25">
        <f t="shared" si="26"/>
        <v>2.9391727512909225</v>
      </c>
      <c r="P262" s="22"/>
      <c r="Q262" s="24">
        <v>16116008</v>
      </c>
      <c r="R262" s="24">
        <f t="shared" si="27"/>
        <v>2500</v>
      </c>
      <c r="S262" s="26">
        <f t="shared" si="28"/>
        <v>2.9391727512909225</v>
      </c>
      <c r="T262" s="27">
        <f t="shared" si="29"/>
        <v>1</v>
      </c>
      <c r="U262" s="22"/>
      <c r="V262" s="38">
        <f t="shared" si="30"/>
        <v>3.2381903895494668</v>
      </c>
      <c r="W262" s="22"/>
      <c r="X262" s="42">
        <f>I262-'(A) Current Law'!J260</f>
        <v>1691156</v>
      </c>
      <c r="Y262" s="42">
        <f>J262-'(A) Current Law'!K260</f>
        <v>238.11619730704297</v>
      </c>
      <c r="Z262" s="38">
        <f>O262-'(A) Current Law'!P260</f>
        <v>0.16238210123542363</v>
      </c>
      <c r="AA262" s="44">
        <f>N262-'(A) Current Law'!O260</f>
        <v>0.19900000000000007</v>
      </c>
      <c r="AB262" s="42">
        <f>Q262-'(A) Current Law'!R260</f>
        <v>890370</v>
      </c>
      <c r="AC262" s="42">
        <f>M262-'(A) Current Law'!N260</f>
        <v>800786</v>
      </c>
      <c r="AD262" s="38">
        <f>S262-'(A) Current Law'!T260</f>
        <v>0.16238210123542363</v>
      </c>
    </row>
    <row r="263" spans="1:30">
      <c r="A263" s="28" t="s">
        <v>526</v>
      </c>
      <c r="B263" s="29" t="s">
        <v>527</v>
      </c>
      <c r="C263" s="30">
        <v>61150881</v>
      </c>
      <c r="D263" s="21">
        <v>199.38</v>
      </c>
      <c r="E263" s="22"/>
      <c r="F263" s="48">
        <v>2500</v>
      </c>
      <c r="G263" s="45">
        <f t="shared" si="31"/>
        <v>0</v>
      </c>
      <c r="H263" s="22"/>
      <c r="I263" s="23">
        <v>675733.85360000003</v>
      </c>
      <c r="J263" s="24">
        <f t="shared" si="24"/>
        <v>3389.1757127093992</v>
      </c>
      <c r="K263" s="26">
        <f t="shared" si="25"/>
        <v>11.050271763051134</v>
      </c>
      <c r="L263" s="22"/>
      <c r="M263" s="24">
        <v>257146</v>
      </c>
      <c r="N263" s="26">
        <v>5.5250000000000004</v>
      </c>
      <c r="O263" s="25">
        <f t="shared" si="26"/>
        <v>6.84516472624491</v>
      </c>
      <c r="P263" s="22"/>
      <c r="Q263" s="24">
        <v>290000</v>
      </c>
      <c r="R263" s="24">
        <f t="shared" si="27"/>
        <v>2744.2371351188685</v>
      </c>
      <c r="S263" s="26">
        <f t="shared" si="28"/>
        <v>4.7423683070077116</v>
      </c>
      <c r="T263" s="27">
        <f t="shared" si="29"/>
        <v>0.80970636158756448</v>
      </c>
      <c r="U263" s="22"/>
      <c r="V263" s="38">
        <f t="shared" si="30"/>
        <v>8.9474753438139345</v>
      </c>
      <c r="W263" s="22"/>
      <c r="X263" s="42">
        <f>I263-'(A) Current Law'!J261</f>
        <v>-70613.146399999969</v>
      </c>
      <c r="Y263" s="42">
        <f>J263-'(A) Current Law'!K261</f>
        <v>-354.16363928177361</v>
      </c>
      <c r="Z263" s="38">
        <f>O263-'(A) Current Law'!P261</f>
        <v>-0.55472866204494942</v>
      </c>
      <c r="AA263" s="44">
        <f>N263-'(A) Current Law'!O261</f>
        <v>-0.54699999999999971</v>
      </c>
      <c r="AB263" s="42">
        <f>Q263-'(A) Current Law'!R261</f>
        <v>0</v>
      </c>
      <c r="AC263" s="42">
        <f>M263-'(A) Current Law'!N261</f>
        <v>-36691</v>
      </c>
      <c r="AD263" s="38">
        <f>S263-'(A) Current Law'!T261</f>
        <v>0</v>
      </c>
    </row>
    <row r="264" spans="1:30">
      <c r="A264" s="28" t="s">
        <v>528</v>
      </c>
      <c r="B264" s="29" t="s">
        <v>529</v>
      </c>
      <c r="C264" s="30">
        <v>1030170709</v>
      </c>
      <c r="D264" s="21">
        <v>1216.05</v>
      </c>
      <c r="E264" s="22"/>
      <c r="F264" s="48">
        <v>2500</v>
      </c>
      <c r="G264" s="45">
        <f t="shared" si="31"/>
        <v>0</v>
      </c>
      <c r="H264" s="22"/>
      <c r="I264" s="23">
        <v>3040125</v>
      </c>
      <c r="J264" s="24">
        <f t="shared" si="24"/>
        <v>2500</v>
      </c>
      <c r="K264" s="26">
        <f t="shared" si="25"/>
        <v>2.9510885656524719</v>
      </c>
      <c r="L264" s="22"/>
      <c r="M264" s="24">
        <v>160657</v>
      </c>
      <c r="N264" s="26">
        <v>1.476</v>
      </c>
      <c r="O264" s="25">
        <f t="shared" si="26"/>
        <v>2.7951367427201816</v>
      </c>
      <c r="P264" s="22"/>
      <c r="Q264" s="24">
        <v>2746860</v>
      </c>
      <c r="R264" s="24">
        <f t="shared" si="27"/>
        <v>2390.9518523087045</v>
      </c>
      <c r="S264" s="26">
        <f t="shared" si="28"/>
        <v>2.6664124460172358</v>
      </c>
      <c r="T264" s="27">
        <f t="shared" si="29"/>
        <v>0.9563807409234818</v>
      </c>
      <c r="U264" s="22"/>
      <c r="V264" s="38">
        <f t="shared" si="30"/>
        <v>2.8223642689495261</v>
      </c>
      <c r="W264" s="22"/>
      <c r="X264" s="42">
        <f>I264-'(A) Current Law'!J262</f>
        <v>-1314</v>
      </c>
      <c r="Y264" s="42">
        <f>J264-'(A) Current Law'!K262</f>
        <v>-1.0805476748491856</v>
      </c>
      <c r="Z264" s="38">
        <f>O264-'(A) Current Law'!P262</f>
        <v>5.1798211241900205E-2</v>
      </c>
      <c r="AA264" s="44">
        <f>N264-'(A) Current Law'!O262</f>
        <v>0</v>
      </c>
      <c r="AB264" s="42">
        <f>Q264-'(A) Current Law'!R262</f>
        <v>0</v>
      </c>
      <c r="AC264" s="42">
        <f>M264-'(A) Current Law'!N262</f>
        <v>-54675</v>
      </c>
      <c r="AD264" s="38">
        <f>S264-'(A) Current Law'!T262</f>
        <v>0</v>
      </c>
    </row>
    <row r="265" spans="1:30">
      <c r="A265" s="28" t="s">
        <v>530</v>
      </c>
      <c r="B265" s="29" t="s">
        <v>531</v>
      </c>
      <c r="C265" s="30">
        <v>220110806.19999999</v>
      </c>
      <c r="D265" s="21">
        <v>154.66999999999999</v>
      </c>
      <c r="E265" s="22"/>
      <c r="F265" s="48">
        <v>2500</v>
      </c>
      <c r="G265" s="45">
        <f t="shared" si="31"/>
        <v>0</v>
      </c>
      <c r="H265" s="22"/>
      <c r="I265" s="23">
        <v>592381.14959999989</v>
      </c>
      <c r="J265" s="24">
        <f t="shared" si="24"/>
        <v>3829.9679937932369</v>
      </c>
      <c r="K265" s="26">
        <f t="shared" si="25"/>
        <v>2.6912860837088695</v>
      </c>
      <c r="L265" s="22"/>
      <c r="M265" s="24">
        <v>5721</v>
      </c>
      <c r="N265" s="26">
        <v>1.3460000000000001</v>
      </c>
      <c r="O265" s="25">
        <f t="shared" si="26"/>
        <v>2.6652946292284305</v>
      </c>
      <c r="P265" s="22"/>
      <c r="Q265" s="24">
        <v>586660.14959999989</v>
      </c>
      <c r="R265" s="24">
        <f t="shared" si="27"/>
        <v>3829.9679937932369</v>
      </c>
      <c r="S265" s="26">
        <f t="shared" si="28"/>
        <v>2.6652946292284305</v>
      </c>
      <c r="T265" s="27">
        <f t="shared" si="29"/>
        <v>1</v>
      </c>
      <c r="U265" s="22"/>
      <c r="V265" s="38">
        <f t="shared" si="30"/>
        <v>2.6912860837088695</v>
      </c>
      <c r="W265" s="22"/>
      <c r="X265" s="42">
        <f>I265-'(A) Current Law'!J263</f>
        <v>-147087.85040000011</v>
      </c>
      <c r="Y265" s="42">
        <f>J265-'(A) Current Law'!K263</f>
        <v>-950.97853753151958</v>
      </c>
      <c r="Z265" s="38">
        <f>O265-'(A) Current Law'!P263</f>
        <v>-0.2812940058187845</v>
      </c>
      <c r="AA265" s="44">
        <f>N265-'(A) Current Law'!O263</f>
        <v>-0.33399999999999985</v>
      </c>
      <c r="AB265" s="42">
        <f>Q265-'(A) Current Law'!R263</f>
        <v>-13339.850400000112</v>
      </c>
      <c r="AC265" s="42">
        <f>M265-'(A) Current Law'!N263</f>
        <v>-85172</v>
      </c>
      <c r="AD265" s="38">
        <f>S265-'(A) Current Law'!T263</f>
        <v>-6.0605158966521078E-2</v>
      </c>
    </row>
    <row r="266" spans="1:30">
      <c r="A266" s="28" t="s">
        <v>532</v>
      </c>
      <c r="B266" s="29" t="s">
        <v>533</v>
      </c>
      <c r="C266" s="30">
        <v>480955591</v>
      </c>
      <c r="D266" s="21">
        <v>848.41</v>
      </c>
      <c r="E266" s="22"/>
      <c r="F266" s="48">
        <v>2500</v>
      </c>
      <c r="G266" s="45">
        <f t="shared" si="31"/>
        <v>0</v>
      </c>
      <c r="H266" s="22"/>
      <c r="I266" s="23">
        <v>2121025</v>
      </c>
      <c r="J266" s="24">
        <f t="shared" ref="J266:J275" si="32">I266/D266</f>
        <v>2500</v>
      </c>
      <c r="K266" s="26">
        <f t="shared" ref="K266:K305" si="33">I266/C266*1000</f>
        <v>4.4100225461356581</v>
      </c>
      <c r="L266" s="22"/>
      <c r="M266" s="24">
        <v>425648</v>
      </c>
      <c r="N266" s="26">
        <v>2.2050000000000001</v>
      </c>
      <c r="O266" s="25">
        <f t="shared" ref="O266:O275" si="34">(I266-M266)/C266*1000</f>
        <v>3.5250177599037413</v>
      </c>
      <c r="P266" s="22"/>
      <c r="Q266" s="24">
        <v>995000</v>
      </c>
      <c r="R266" s="24">
        <f t="shared" ref="R266:R275" si="35">(M266+Q266)/D266</f>
        <v>1674.4828561662405</v>
      </c>
      <c r="S266" s="26">
        <f t="shared" ref="S266:S275" si="36">Q266/C266*1000</f>
        <v>2.0687980732923843</v>
      </c>
      <c r="T266" s="27">
        <f t="shared" ref="T266:T275" si="37">(M266+Q266)/I266</f>
        <v>0.66979314246649613</v>
      </c>
      <c r="U266" s="22"/>
      <c r="V266" s="38">
        <f t="shared" ref="V266:V305" si="38">(Q266+M266)/C266*1000</f>
        <v>2.9538028595243007</v>
      </c>
      <c r="W266" s="22"/>
      <c r="X266" s="42">
        <f>I266-'(A) Current Law'!J264</f>
        <v>-111505</v>
      </c>
      <c r="Y266" s="42">
        <f>J266-'(A) Current Law'!K264</f>
        <v>-131.42820098773018</v>
      </c>
      <c r="Z266" s="38">
        <f>O266-'(A) Current Law'!P264</f>
        <v>-6.2876907069783883E-2</v>
      </c>
      <c r="AA266" s="44">
        <f>N266-'(A) Current Law'!O264</f>
        <v>-0.1160000000000001</v>
      </c>
      <c r="AB266" s="42">
        <f>Q266-'(A) Current Law'!R264</f>
        <v>0</v>
      </c>
      <c r="AC266" s="42">
        <f>M266-'(A) Current Law'!N264</f>
        <v>-81264</v>
      </c>
      <c r="AD266" s="38">
        <f>S266-'(A) Current Law'!T264</f>
        <v>0</v>
      </c>
    </row>
    <row r="267" spans="1:30">
      <c r="A267" s="28" t="s">
        <v>534</v>
      </c>
      <c r="B267" s="29" t="s">
        <v>535</v>
      </c>
      <c r="C267" s="30">
        <v>550452497</v>
      </c>
      <c r="D267" s="21">
        <v>997.51</v>
      </c>
      <c r="E267" s="22"/>
      <c r="F267" s="48">
        <v>2500</v>
      </c>
      <c r="G267" s="45">
        <f t="shared" ref="G267:G305" si="39">IF(F267&gt;2500,1,0)</f>
        <v>0</v>
      </c>
      <c r="H267" s="22"/>
      <c r="I267" s="23">
        <v>2493775</v>
      </c>
      <c r="J267" s="24">
        <f t="shared" si="32"/>
        <v>2500</v>
      </c>
      <c r="K267" s="26">
        <f t="shared" si="33"/>
        <v>4.5304090972267854</v>
      </c>
      <c r="L267" s="22"/>
      <c r="M267" s="24">
        <v>520225</v>
      </c>
      <c r="N267" s="26">
        <v>2.2650000000000001</v>
      </c>
      <c r="O267" s="25">
        <f t="shared" si="34"/>
        <v>3.5853230038122619</v>
      </c>
      <c r="P267" s="22"/>
      <c r="Q267" s="24">
        <v>974801</v>
      </c>
      <c r="R267" s="24">
        <f t="shared" si="35"/>
        <v>1498.7579071889004</v>
      </c>
      <c r="S267" s="26">
        <f t="shared" si="36"/>
        <v>1.7709084894931451</v>
      </c>
      <c r="T267" s="27">
        <f t="shared" si="37"/>
        <v>0.59950316287556016</v>
      </c>
      <c r="U267" s="22"/>
      <c r="V267" s="38">
        <f t="shared" si="38"/>
        <v>2.715994582907669</v>
      </c>
      <c r="W267" s="22"/>
      <c r="X267" s="42">
        <f>I267-'(A) Current Law'!J265</f>
        <v>-403289</v>
      </c>
      <c r="Y267" s="42">
        <f>J267-'(A) Current Law'!K265</f>
        <v>-404.29569628374657</v>
      </c>
      <c r="Z267" s="38">
        <f>O267-'(A) Current Law'!P265</f>
        <v>-0.31298068577932181</v>
      </c>
      <c r="AA267" s="44">
        <f>N267-'(A) Current Law'!O265</f>
        <v>-0.36699999999999999</v>
      </c>
      <c r="AB267" s="42">
        <f>Q267-'(A) Current Law'!R265</f>
        <v>0</v>
      </c>
      <c r="AC267" s="42">
        <f>M267-'(A) Current Law'!N265</f>
        <v>-231008</v>
      </c>
      <c r="AD267" s="38">
        <f>S267-'(A) Current Law'!T265</f>
        <v>0</v>
      </c>
    </row>
    <row r="268" spans="1:30">
      <c r="A268" s="28" t="s">
        <v>536</v>
      </c>
      <c r="B268" s="29" t="s">
        <v>537</v>
      </c>
      <c r="C268" s="30">
        <v>596778694</v>
      </c>
      <c r="D268" s="21">
        <v>3416.0699999999997</v>
      </c>
      <c r="E268" s="22"/>
      <c r="F268" s="48">
        <v>2500</v>
      </c>
      <c r="G268" s="45">
        <f t="shared" si="39"/>
        <v>0</v>
      </c>
      <c r="H268" s="22"/>
      <c r="I268" s="23">
        <v>8540175</v>
      </c>
      <c r="J268" s="24">
        <f t="shared" si="32"/>
        <v>2500</v>
      </c>
      <c r="K268" s="26">
        <f t="shared" si="33"/>
        <v>14.310455594113417</v>
      </c>
      <c r="L268" s="22"/>
      <c r="M268" s="24">
        <v>3482314</v>
      </c>
      <c r="N268" s="26">
        <v>7.1550000000000002</v>
      </c>
      <c r="O268" s="25">
        <f t="shared" si="34"/>
        <v>8.4752707341123674</v>
      </c>
      <c r="P268" s="22"/>
      <c r="Q268" s="24">
        <v>1091000</v>
      </c>
      <c r="R268" s="24">
        <f t="shared" si="35"/>
        <v>1338.7647208634485</v>
      </c>
      <c r="S268" s="26">
        <f t="shared" si="36"/>
        <v>1.8281483755517585</v>
      </c>
      <c r="T268" s="27">
        <f t="shared" si="37"/>
        <v>0.53550588834537938</v>
      </c>
      <c r="U268" s="22"/>
      <c r="V268" s="38">
        <f t="shared" si="38"/>
        <v>7.6633332355528099</v>
      </c>
      <c r="W268" s="22"/>
      <c r="X268" s="42">
        <f>I268-'(A) Current Law'!J266</f>
        <v>-1346312</v>
      </c>
      <c r="Y268" s="42">
        <f>J268-'(A) Current Law'!K266</f>
        <v>-394.11136188661249</v>
      </c>
      <c r="Z268" s="38">
        <f>O268-'(A) Current Law'!P266</f>
        <v>-1.0749713527809011</v>
      </c>
      <c r="AA268" s="44">
        <f>N268-'(A) Current Law'!O266</f>
        <v>-1.1279999999999992</v>
      </c>
      <c r="AB268" s="42">
        <f>Q268-'(A) Current Law'!R266</f>
        <v>0</v>
      </c>
      <c r="AC268" s="42">
        <f>M268-'(A) Current Law'!N266</f>
        <v>-704792</v>
      </c>
      <c r="AD268" s="38">
        <f>S268-'(A) Current Law'!T266</f>
        <v>0</v>
      </c>
    </row>
    <row r="269" spans="1:30">
      <c r="A269" s="28" t="s">
        <v>538</v>
      </c>
      <c r="B269" s="29" t="s">
        <v>539</v>
      </c>
      <c r="C269" s="30">
        <v>263519576</v>
      </c>
      <c r="D269" s="21">
        <v>290.08999999999997</v>
      </c>
      <c r="E269" s="22"/>
      <c r="F269" s="48">
        <v>2500</v>
      </c>
      <c r="G269" s="45">
        <f t="shared" si="39"/>
        <v>0</v>
      </c>
      <c r="H269" s="22"/>
      <c r="I269" s="23">
        <v>864383.88839999994</v>
      </c>
      <c r="J269" s="24">
        <f t="shared" si="32"/>
        <v>2979.7093605432797</v>
      </c>
      <c r="K269" s="26">
        <f t="shared" si="33"/>
        <v>3.2801505737091805</v>
      </c>
      <c r="L269" s="22"/>
      <c r="M269" s="24">
        <v>84330</v>
      </c>
      <c r="N269" s="26">
        <v>1.64</v>
      </c>
      <c r="O269" s="25">
        <f t="shared" si="34"/>
        <v>2.9601363976086543</v>
      </c>
      <c r="P269" s="22"/>
      <c r="Q269" s="24">
        <v>676546</v>
      </c>
      <c r="R269" s="24">
        <f t="shared" si="35"/>
        <v>2622.8963425143925</v>
      </c>
      <c r="S269" s="26">
        <f t="shared" si="36"/>
        <v>2.5673462680434791</v>
      </c>
      <c r="T269" s="27">
        <f t="shared" si="37"/>
        <v>0.88025240892493251</v>
      </c>
      <c r="U269" s="22"/>
      <c r="V269" s="38">
        <f t="shared" si="38"/>
        <v>2.8873604441440053</v>
      </c>
      <c r="W269" s="22"/>
      <c r="X269" s="42">
        <f>I269-'(A) Current Law'!J267</f>
        <v>-5436.111600000062</v>
      </c>
      <c r="Y269" s="42">
        <f>J269-'(A) Current Law'!K267</f>
        <v>-18.739396738943469</v>
      </c>
      <c r="Z269" s="38">
        <f>O269-'(A) Current Law'!P267</f>
        <v>4.2448035814993901E-2</v>
      </c>
      <c r="AA269" s="44">
        <f>N269-'(A) Current Law'!O267</f>
        <v>-1.0000000000000009E-2</v>
      </c>
      <c r="AB269" s="42">
        <f>Q269-'(A) Current Law'!R267</f>
        <v>0</v>
      </c>
      <c r="AC269" s="42">
        <f>M269-'(A) Current Law'!N267</f>
        <v>-16622</v>
      </c>
      <c r="AD269" s="38">
        <f>S269-'(A) Current Law'!T267</f>
        <v>0</v>
      </c>
    </row>
    <row r="270" spans="1:30">
      <c r="A270" s="28" t="s">
        <v>540</v>
      </c>
      <c r="B270" s="29" t="s">
        <v>541</v>
      </c>
      <c r="C270" s="30">
        <v>409113192</v>
      </c>
      <c r="D270" s="21">
        <v>604.57000000000005</v>
      </c>
      <c r="E270" s="22"/>
      <c r="F270" s="48">
        <v>2500</v>
      </c>
      <c r="G270" s="45">
        <f t="shared" si="39"/>
        <v>0</v>
      </c>
      <c r="H270" s="22"/>
      <c r="I270" s="23">
        <v>1595935.3112000003</v>
      </c>
      <c r="J270" s="24">
        <f t="shared" si="32"/>
        <v>2639.7858166961646</v>
      </c>
      <c r="K270" s="26">
        <f t="shared" si="33"/>
        <v>3.9009627223167138</v>
      </c>
      <c r="L270" s="22"/>
      <c r="M270" s="24">
        <v>257805</v>
      </c>
      <c r="N270" s="26">
        <v>1.95</v>
      </c>
      <c r="O270" s="25">
        <f t="shared" si="34"/>
        <v>3.2708070464762731</v>
      </c>
      <c r="P270" s="22"/>
      <c r="Q270" s="24">
        <v>1055000</v>
      </c>
      <c r="R270" s="24">
        <f t="shared" si="35"/>
        <v>2171.468977951271</v>
      </c>
      <c r="S270" s="26">
        <f t="shared" si="36"/>
        <v>2.5787484261812805</v>
      </c>
      <c r="T270" s="27">
        <f t="shared" si="37"/>
        <v>0.82259286500333673</v>
      </c>
      <c r="U270" s="22"/>
      <c r="V270" s="38">
        <f t="shared" si="38"/>
        <v>3.2089041020217213</v>
      </c>
      <c r="W270" s="22"/>
      <c r="X270" s="42">
        <f>I270-'(A) Current Law'!J268</f>
        <v>-476307.68879999965</v>
      </c>
      <c r="Y270" s="42">
        <f>J270-'(A) Current Law'!K268</f>
        <v>-787.84539226226843</v>
      </c>
      <c r="Z270" s="38">
        <f>O270-'(A) Current Law'!P268</f>
        <v>-1.0463453566659844</v>
      </c>
      <c r="AA270" s="44">
        <f>N270-'(A) Current Law'!O268</f>
        <v>-6.5000000000000169E-2</v>
      </c>
      <c r="AB270" s="42">
        <f>Q270-'(A) Current Law'!R268</f>
        <v>0</v>
      </c>
      <c r="AC270" s="42">
        <f>M270-'(A) Current Law'!N268</f>
        <v>-48234</v>
      </c>
      <c r="AD270" s="38">
        <f>S270-'(A) Current Law'!T268</f>
        <v>0</v>
      </c>
    </row>
    <row r="271" spans="1:30">
      <c r="A271" s="28" t="s">
        <v>542</v>
      </c>
      <c r="B271" s="29" t="s">
        <v>543</v>
      </c>
      <c r="C271" s="30">
        <v>193966990</v>
      </c>
      <c r="D271" s="21">
        <v>171.62</v>
      </c>
      <c r="E271" s="22"/>
      <c r="F271" s="48">
        <v>2500</v>
      </c>
      <c r="G271" s="45">
        <f t="shared" si="39"/>
        <v>0</v>
      </c>
      <c r="H271" s="22"/>
      <c r="I271" s="23">
        <v>623395.62</v>
      </c>
      <c r="J271" s="24">
        <f t="shared" si="32"/>
        <v>3632.4182496212561</v>
      </c>
      <c r="K271" s="26">
        <f t="shared" si="33"/>
        <v>3.213926349014335</v>
      </c>
      <c r="L271" s="22"/>
      <c r="M271" s="24">
        <v>55667</v>
      </c>
      <c r="N271" s="26">
        <v>1.607</v>
      </c>
      <c r="O271" s="25">
        <f t="shared" si="34"/>
        <v>2.9269342170025943</v>
      </c>
      <c r="P271" s="22"/>
      <c r="Q271" s="24">
        <v>412000</v>
      </c>
      <c r="R271" s="24">
        <f t="shared" si="35"/>
        <v>2725.0145670667753</v>
      </c>
      <c r="S271" s="26">
        <f t="shared" si="36"/>
        <v>2.1240727610404222</v>
      </c>
      <c r="T271" s="27">
        <f t="shared" si="37"/>
        <v>0.75019295130755015</v>
      </c>
      <c r="U271" s="22"/>
      <c r="V271" s="38">
        <f t="shared" si="38"/>
        <v>2.411064893052163</v>
      </c>
      <c r="W271" s="22"/>
      <c r="X271" s="42">
        <f>I271-'(A) Current Law'!J269</f>
        <v>-18614.380000000005</v>
      </c>
      <c r="Y271" s="42">
        <f>J271-'(A) Current Law'!K269</f>
        <v>-108.46276657732187</v>
      </c>
      <c r="Z271" s="38">
        <f>O271-'(A) Current Law'!P269</f>
        <v>5.0298249202094247E-3</v>
      </c>
      <c r="AA271" s="44">
        <f>N271-'(A) Current Law'!O269</f>
        <v>-4.8000000000000043E-2</v>
      </c>
      <c r="AB271" s="42">
        <f>Q271-'(A) Current Law'!R269</f>
        <v>0</v>
      </c>
      <c r="AC271" s="42">
        <f>M271-'(A) Current Law'!N269</f>
        <v>-19590</v>
      </c>
      <c r="AD271" s="38">
        <f>S271-'(A) Current Law'!T269</f>
        <v>0</v>
      </c>
    </row>
    <row r="272" spans="1:30">
      <c r="A272" s="28" t="s">
        <v>544</v>
      </c>
      <c r="B272" s="29" t="s">
        <v>545</v>
      </c>
      <c r="C272" s="30">
        <v>3560460762</v>
      </c>
      <c r="D272" s="21">
        <v>2773.2599999999998</v>
      </c>
      <c r="E272" s="22"/>
      <c r="F272" s="48">
        <v>3395.4778852325426</v>
      </c>
      <c r="G272" s="45">
        <f t="shared" si="39"/>
        <v>1</v>
      </c>
      <c r="H272" s="22"/>
      <c r="I272" s="23">
        <v>9416543</v>
      </c>
      <c r="J272" s="24">
        <f t="shared" si="32"/>
        <v>3395.4778852325426</v>
      </c>
      <c r="K272" s="26">
        <f t="shared" si="33"/>
        <v>2.6447540443362425</v>
      </c>
      <c r="L272" s="22"/>
      <c r="M272" s="24">
        <v>7123</v>
      </c>
      <c r="N272" s="26">
        <v>1.3220000000000001</v>
      </c>
      <c r="O272" s="25">
        <f t="shared" si="34"/>
        <v>2.642753460570225</v>
      </c>
      <c r="P272" s="22"/>
      <c r="Q272" s="24">
        <v>9409420</v>
      </c>
      <c r="R272" s="24">
        <f t="shared" si="35"/>
        <v>3395.4778852325426</v>
      </c>
      <c r="S272" s="26">
        <f t="shared" si="36"/>
        <v>2.642753460570225</v>
      </c>
      <c r="T272" s="27">
        <f t="shared" si="37"/>
        <v>1</v>
      </c>
      <c r="U272" s="22"/>
      <c r="V272" s="38">
        <f t="shared" si="38"/>
        <v>2.6447540443362425</v>
      </c>
      <c r="W272" s="22"/>
      <c r="X272" s="42">
        <f>I272-'(A) Current Law'!J270</f>
        <v>-160786</v>
      </c>
      <c r="Y272" s="42">
        <f>J272-'(A) Current Law'!K270</f>
        <v>-57.977254206241014</v>
      </c>
      <c r="Z272" s="38">
        <f>O272-'(A) Current Law'!P270</f>
        <v>-4.7159345720659385E-2</v>
      </c>
      <c r="AA272" s="44">
        <f>N272-'(A) Current Law'!O270</f>
        <v>0.31900000000000017</v>
      </c>
      <c r="AB272" s="42">
        <f>Q272-'(A) Current Law'!R270</f>
        <v>-7123</v>
      </c>
      <c r="AC272" s="42">
        <f>M272-'(A) Current Law'!N270</f>
        <v>7123</v>
      </c>
      <c r="AD272" s="38">
        <f>S272-'(A) Current Law'!T270</f>
        <v>-2.0005837660175274E-3</v>
      </c>
    </row>
    <row r="273" spans="1:30">
      <c r="A273" s="28" t="s">
        <v>546</v>
      </c>
      <c r="B273" s="29" t="s">
        <v>547</v>
      </c>
      <c r="C273" s="30">
        <v>5114049770</v>
      </c>
      <c r="D273" s="21">
        <v>6159.13</v>
      </c>
      <c r="E273" s="22"/>
      <c r="F273" s="48">
        <v>2500</v>
      </c>
      <c r="G273" s="45">
        <f t="shared" si="39"/>
        <v>0</v>
      </c>
      <c r="H273" s="22"/>
      <c r="I273" s="23">
        <v>15397825</v>
      </c>
      <c r="J273" s="24">
        <f t="shared" si="32"/>
        <v>2500</v>
      </c>
      <c r="K273" s="26">
        <f t="shared" si="33"/>
        <v>3.0108868103565598</v>
      </c>
      <c r="L273" s="22"/>
      <c r="M273" s="24">
        <v>946378</v>
      </c>
      <c r="N273" s="26">
        <v>1.5049999999999999</v>
      </c>
      <c r="O273" s="25">
        <f t="shared" si="34"/>
        <v>2.8258322953317681</v>
      </c>
      <c r="P273" s="22"/>
      <c r="Q273" s="24">
        <v>11700000</v>
      </c>
      <c r="R273" s="24">
        <f t="shared" si="35"/>
        <v>2053.2734330985058</v>
      </c>
      <c r="S273" s="26">
        <f t="shared" si="36"/>
        <v>2.2878150440839375</v>
      </c>
      <c r="T273" s="27">
        <f t="shared" si="37"/>
        <v>0.82130937323940234</v>
      </c>
      <c r="U273" s="22"/>
      <c r="V273" s="38">
        <f t="shared" si="38"/>
        <v>2.4728695591087297</v>
      </c>
      <c r="W273" s="22"/>
      <c r="X273" s="42">
        <f>I273-'(A) Current Law'!J271</f>
        <v>814665</v>
      </c>
      <c r="Y273" s="42">
        <f>J273-'(A) Current Law'!K271</f>
        <v>132.26949260691026</v>
      </c>
      <c r="Z273" s="38">
        <f>O273-'(A) Current Law'!P271</f>
        <v>0.1332218164939758</v>
      </c>
      <c r="AA273" s="44">
        <f>N273-'(A) Current Law'!O271</f>
        <v>7.8999999999999959E-2</v>
      </c>
      <c r="AB273" s="42">
        <f>Q273-'(A) Current Law'!R271</f>
        <v>0</v>
      </c>
      <c r="AC273" s="42">
        <f>M273-'(A) Current Law'!N271</f>
        <v>133362</v>
      </c>
      <c r="AD273" s="38">
        <f>S273-'(A) Current Law'!T271</f>
        <v>0</v>
      </c>
    </row>
    <row r="274" spans="1:30">
      <c r="A274" s="28" t="s">
        <v>548</v>
      </c>
      <c r="B274" s="29" t="s">
        <v>549</v>
      </c>
      <c r="C274" s="30">
        <v>377661180</v>
      </c>
      <c r="D274" s="21">
        <v>735.27</v>
      </c>
      <c r="E274" s="22"/>
      <c r="F274" s="48">
        <v>2500</v>
      </c>
      <c r="G274" s="45">
        <f t="shared" si="39"/>
        <v>0</v>
      </c>
      <c r="H274" s="22"/>
      <c r="I274" s="23">
        <v>1838175</v>
      </c>
      <c r="J274" s="24">
        <f t="shared" si="32"/>
        <v>2500</v>
      </c>
      <c r="K274" s="26">
        <f t="shared" si="33"/>
        <v>4.8672595896671194</v>
      </c>
      <c r="L274" s="22"/>
      <c r="M274" s="24">
        <v>420651</v>
      </c>
      <c r="N274" s="26">
        <v>2.4340000000000002</v>
      </c>
      <c r="O274" s="25">
        <f t="shared" si="34"/>
        <v>3.7534278741595837</v>
      </c>
      <c r="P274" s="22"/>
      <c r="Q274" s="24">
        <v>982130</v>
      </c>
      <c r="R274" s="24">
        <f t="shared" si="35"/>
        <v>1907.8447373073836</v>
      </c>
      <c r="S274" s="26">
        <f t="shared" si="36"/>
        <v>2.6005585217945888</v>
      </c>
      <c r="T274" s="27">
        <f t="shared" si="37"/>
        <v>0.76313789492295347</v>
      </c>
      <c r="U274" s="22"/>
      <c r="V274" s="38">
        <f t="shared" si="38"/>
        <v>3.7143902373021236</v>
      </c>
      <c r="W274" s="22"/>
      <c r="X274" s="42">
        <f>I274-'(A) Current Law'!J272</f>
        <v>-328960</v>
      </c>
      <c r="Y274" s="42">
        <f>J274-'(A) Current Law'!K272</f>
        <v>-447.40027472901102</v>
      </c>
      <c r="Z274" s="38">
        <f>O274-'(A) Current Law'!P272</f>
        <v>-0.38279020364232297</v>
      </c>
      <c r="AA274" s="44">
        <f>N274-'(A) Current Law'!O272</f>
        <v>-0.43500000000000005</v>
      </c>
      <c r="AB274" s="42">
        <f>Q274-'(A) Current Law'!R272</f>
        <v>0</v>
      </c>
      <c r="AC274" s="42">
        <f>M274-'(A) Current Law'!N272</f>
        <v>-184395</v>
      </c>
      <c r="AD274" s="38">
        <f>S274-'(A) Current Law'!T272</f>
        <v>0</v>
      </c>
    </row>
    <row r="275" spans="1:30">
      <c r="A275" s="28" t="s">
        <v>550</v>
      </c>
      <c r="B275" s="29" t="s">
        <v>551</v>
      </c>
      <c r="C275" s="30">
        <v>3389073667</v>
      </c>
      <c r="D275" s="21">
        <v>5363.4599999999991</v>
      </c>
      <c r="E275" s="22"/>
      <c r="F275" s="48">
        <v>2625.3084762448125</v>
      </c>
      <c r="G275" s="45">
        <f t="shared" si="39"/>
        <v>1</v>
      </c>
      <c r="H275" s="22"/>
      <c r="I275" s="23">
        <v>14080737</v>
      </c>
      <c r="J275" s="24">
        <f t="shared" si="32"/>
        <v>2625.3084762448125</v>
      </c>
      <c r="K275" s="26">
        <f t="shared" si="33"/>
        <v>4.1547450375914181</v>
      </c>
      <c r="L275" s="22"/>
      <c r="M275" s="24">
        <v>2565989</v>
      </c>
      <c r="N275" s="26">
        <v>2.077</v>
      </c>
      <c r="O275" s="25">
        <f t="shared" si="34"/>
        <v>3.3976092382178367</v>
      </c>
      <c r="P275" s="22"/>
      <c r="Q275" s="24">
        <v>11514748</v>
      </c>
      <c r="R275" s="24">
        <f t="shared" si="35"/>
        <v>2625.3084762448125</v>
      </c>
      <c r="S275" s="26">
        <f t="shared" si="36"/>
        <v>3.3976092382178367</v>
      </c>
      <c r="T275" s="27">
        <f t="shared" si="37"/>
        <v>1</v>
      </c>
      <c r="U275" s="22"/>
      <c r="V275" s="38">
        <f t="shared" si="38"/>
        <v>4.1547450375914181</v>
      </c>
      <c r="W275" s="22"/>
      <c r="X275" s="42">
        <f>I275-'(A) Current Law'!J273</f>
        <v>-137518</v>
      </c>
      <c r="Y275" s="42">
        <f>J275-'(A) Current Law'!K273</f>
        <v>-25.639792223676523</v>
      </c>
      <c r="Z275" s="38">
        <f>O275-'(A) Current Law'!P273</f>
        <v>-0.24572201191990217</v>
      </c>
      <c r="AA275" s="44">
        <f>N275-'(A) Current Law'!O273</f>
        <v>0.25800000000000001</v>
      </c>
      <c r="AB275" s="42">
        <f>Q275-'(A) Current Law'!R273</f>
        <v>-695252</v>
      </c>
      <c r="AC275" s="42">
        <f>M275-'(A) Current Law'!N273</f>
        <v>695252</v>
      </c>
      <c r="AD275" s="38">
        <f>S275-'(A) Current Law'!T273</f>
        <v>-0.20514514239386106</v>
      </c>
    </row>
    <row r="276" spans="1:30">
      <c r="A276" s="28" t="s">
        <v>552</v>
      </c>
      <c r="B276" s="29" t="s">
        <v>553</v>
      </c>
      <c r="C276" s="30">
        <v>0</v>
      </c>
      <c r="D276" s="21">
        <v>0</v>
      </c>
      <c r="E276" s="22"/>
      <c r="F276" s="48">
        <v>2500</v>
      </c>
      <c r="G276" s="45">
        <f t="shared" si="39"/>
        <v>0</v>
      </c>
      <c r="H276" s="22"/>
      <c r="I276" s="23">
        <v>0</v>
      </c>
      <c r="J276" s="24"/>
      <c r="K276" s="26" t="e">
        <f t="shared" si="33"/>
        <v>#DIV/0!</v>
      </c>
      <c r="L276" s="22"/>
      <c r="M276" s="24">
        <v>0</v>
      </c>
      <c r="N276" s="26">
        <v>0</v>
      </c>
      <c r="O276" s="25"/>
      <c r="P276" s="22"/>
      <c r="Q276" s="24">
        <v>0</v>
      </c>
      <c r="R276" s="24"/>
      <c r="S276" s="26"/>
      <c r="T276" s="27"/>
      <c r="U276" s="22"/>
      <c r="V276" s="38" t="e">
        <f t="shared" si="38"/>
        <v>#DIV/0!</v>
      </c>
      <c r="W276" s="22"/>
      <c r="X276" s="42">
        <f>I276-'(A) Current Law'!J274</f>
        <v>0</v>
      </c>
      <c r="Y276" s="42">
        <f>J276-'(A) Current Law'!K274</f>
        <v>0</v>
      </c>
      <c r="Z276" s="38">
        <f>O276-'(A) Current Law'!P274</f>
        <v>0</v>
      </c>
      <c r="AA276" s="44">
        <f>N276-'(A) Current Law'!O274</f>
        <v>0</v>
      </c>
      <c r="AB276" s="42">
        <f>Q276-'(A) Current Law'!R274</f>
        <v>0</v>
      </c>
      <c r="AC276" s="42">
        <f>M276-'(A) Current Law'!N274</f>
        <v>0</v>
      </c>
      <c r="AD276" s="38">
        <f>S276-'(A) Current Law'!T274</f>
        <v>0</v>
      </c>
    </row>
    <row r="277" spans="1:30">
      <c r="A277" s="28" t="s">
        <v>554</v>
      </c>
      <c r="B277" s="29" t="s">
        <v>555</v>
      </c>
      <c r="C277" s="30">
        <v>133101449</v>
      </c>
      <c r="D277" s="21">
        <v>1058.94</v>
      </c>
      <c r="E277" s="22"/>
      <c r="F277" s="48">
        <v>2500</v>
      </c>
      <c r="G277" s="45">
        <f t="shared" si="39"/>
        <v>0</v>
      </c>
      <c r="H277" s="22"/>
      <c r="I277" s="23">
        <v>2647350</v>
      </c>
      <c r="J277" s="24">
        <f t="shared" ref="J277:J305" si="40">I277/D277</f>
        <v>2500</v>
      </c>
      <c r="K277" s="26">
        <f t="shared" si="33"/>
        <v>19.889715851252678</v>
      </c>
      <c r="L277" s="22"/>
      <c r="M277" s="24">
        <v>1147984</v>
      </c>
      <c r="N277" s="26">
        <v>9.9450000000000003</v>
      </c>
      <c r="O277" s="25">
        <f t="shared" ref="O277:O305" si="41">(I277-M277)/C277*1000</f>
        <v>11.264836042468628</v>
      </c>
      <c r="P277" s="22"/>
      <c r="Q277" s="24">
        <v>152000</v>
      </c>
      <c r="R277" s="24">
        <f t="shared" ref="R277:R305" si="42">(M277+Q277)/D277</f>
        <v>1227.6276276276276</v>
      </c>
      <c r="S277" s="26">
        <f t="shared" ref="S277:S305" si="43">Q277/C277*1000</f>
        <v>1.1419860650803282</v>
      </c>
      <c r="T277" s="27">
        <f t="shared" ref="T277:T305" si="44">(M277+Q277)/I277</f>
        <v>0.49105105105105107</v>
      </c>
      <c r="U277" s="22"/>
      <c r="V277" s="38">
        <f t="shared" si="38"/>
        <v>9.7668658738643774</v>
      </c>
      <c r="W277" s="22"/>
      <c r="X277" s="42">
        <f>I277-'(A) Current Law'!J275</f>
        <v>147685</v>
      </c>
      <c r="Y277" s="42">
        <f>J277-'(A) Current Law'!K275</f>
        <v>139.46493663474803</v>
      </c>
      <c r="Z277" s="38">
        <f>O277-'(A) Current Law'!P275</f>
        <v>-0.27627047095482915</v>
      </c>
      <c r="AA277" s="44">
        <f>N277-'(A) Current Law'!O275</f>
        <v>1.4390000000000001</v>
      </c>
      <c r="AB277" s="42">
        <f>Q277-'(A) Current Law'!R275</f>
        <v>0</v>
      </c>
      <c r="AC277" s="42">
        <f>M277-'(A) Current Law'!N275</f>
        <v>184457</v>
      </c>
      <c r="AD277" s="38">
        <f>S277-'(A) Current Law'!T275</f>
        <v>0</v>
      </c>
    </row>
    <row r="278" spans="1:30">
      <c r="A278" s="28" t="s">
        <v>556</v>
      </c>
      <c r="B278" s="29" t="s">
        <v>557</v>
      </c>
      <c r="C278" s="30">
        <v>14416011248</v>
      </c>
      <c r="D278" s="21">
        <v>21438.300000000003</v>
      </c>
      <c r="E278" s="22"/>
      <c r="F278" s="48">
        <v>2500</v>
      </c>
      <c r="G278" s="45">
        <f t="shared" si="39"/>
        <v>0</v>
      </c>
      <c r="H278" s="22"/>
      <c r="I278" s="23">
        <v>53595750.000000007</v>
      </c>
      <c r="J278" s="24">
        <f t="shared" si="40"/>
        <v>2500</v>
      </c>
      <c r="K278" s="26">
        <f t="shared" si="33"/>
        <v>3.7177932978815891</v>
      </c>
      <c r="L278" s="22"/>
      <c r="M278" s="24">
        <v>7769797</v>
      </c>
      <c r="N278" s="26">
        <v>1.859</v>
      </c>
      <c r="O278" s="25">
        <f t="shared" si="41"/>
        <v>3.1788233382765747</v>
      </c>
      <c r="P278" s="22"/>
      <c r="Q278" s="24">
        <v>39000000</v>
      </c>
      <c r="R278" s="24">
        <f t="shared" si="42"/>
        <v>2181.6000802302419</v>
      </c>
      <c r="S278" s="26">
        <f t="shared" si="43"/>
        <v>2.7053253031701576</v>
      </c>
      <c r="T278" s="27">
        <f t="shared" si="44"/>
        <v>0.87264003209209673</v>
      </c>
      <c r="U278" s="22"/>
      <c r="V278" s="38">
        <f t="shared" si="38"/>
        <v>3.244295262775172</v>
      </c>
      <c r="W278" s="22"/>
      <c r="X278" s="42">
        <f>I278-'(A) Current Law'!J276</f>
        <v>447620.00000000745</v>
      </c>
      <c r="Y278" s="42">
        <f>J278-'(A) Current Law'!K276</f>
        <v>20.87945406118979</v>
      </c>
      <c r="Z278" s="38">
        <f>O278-'(A) Current Law'!P276</f>
        <v>6.8196325813522307E-2</v>
      </c>
      <c r="AA278" s="44">
        <f>N278-'(A) Current Law'!O276</f>
        <v>1.6000000000000014E-2</v>
      </c>
      <c r="AB278" s="42">
        <f>Q278-'(A) Current Law'!R276</f>
        <v>0</v>
      </c>
      <c r="AC278" s="42">
        <f>M278-'(A) Current Law'!N276</f>
        <v>-535499</v>
      </c>
      <c r="AD278" s="38">
        <f>S278-'(A) Current Law'!T276</f>
        <v>0</v>
      </c>
    </row>
    <row r="279" spans="1:30">
      <c r="A279" s="28" t="s">
        <v>558</v>
      </c>
      <c r="B279" s="29" t="s">
        <v>559</v>
      </c>
      <c r="C279" s="30">
        <v>3031286820</v>
      </c>
      <c r="D279" s="21">
        <v>1487.42</v>
      </c>
      <c r="E279" s="22"/>
      <c r="F279" s="48">
        <v>2500</v>
      </c>
      <c r="G279" s="45">
        <f t="shared" si="39"/>
        <v>0</v>
      </c>
      <c r="H279" s="22"/>
      <c r="I279" s="23">
        <v>3718550</v>
      </c>
      <c r="J279" s="24">
        <f t="shared" si="40"/>
        <v>2500</v>
      </c>
      <c r="K279" s="26">
        <f t="shared" si="33"/>
        <v>1.2267232435629434</v>
      </c>
      <c r="L279" s="22"/>
      <c r="M279" s="24">
        <v>0</v>
      </c>
      <c r="N279" s="26">
        <v>0.61299999999999999</v>
      </c>
      <c r="O279" s="25">
        <f t="shared" si="41"/>
        <v>1.2267232435629434</v>
      </c>
      <c r="P279" s="22"/>
      <c r="Q279" s="24">
        <v>3670000</v>
      </c>
      <c r="R279" s="24">
        <f t="shared" si="42"/>
        <v>2467.3595890871443</v>
      </c>
      <c r="S279" s="26">
        <f t="shared" si="43"/>
        <v>1.2107069432644451</v>
      </c>
      <c r="T279" s="27">
        <f t="shared" si="44"/>
        <v>0.98694383563485766</v>
      </c>
      <c r="U279" s="22"/>
      <c r="V279" s="38">
        <f t="shared" si="38"/>
        <v>1.2107069432644451</v>
      </c>
      <c r="W279" s="22"/>
      <c r="X279" s="42">
        <f>I279-'(A) Current Law'!J277</f>
        <v>272609</v>
      </c>
      <c r="Y279" s="42">
        <f>J279-'(A) Current Law'!K277</f>
        <v>183.27641150448426</v>
      </c>
      <c r="Z279" s="38">
        <f>O279-'(A) Current Law'!P277</f>
        <v>8.9931773595743225E-2</v>
      </c>
      <c r="AA279" s="44">
        <f>N279-'(A) Current Law'!O277</f>
        <v>6.1999999999999944E-2</v>
      </c>
      <c r="AB279" s="42">
        <f>Q279-'(A) Current Law'!R277</f>
        <v>224059</v>
      </c>
      <c r="AC279" s="42">
        <f>M279-'(A) Current Law'!N277</f>
        <v>0</v>
      </c>
      <c r="AD279" s="38">
        <f>S279-'(A) Current Law'!T277</f>
        <v>7.3915473297244905E-2</v>
      </c>
    </row>
    <row r="280" spans="1:30">
      <c r="A280" s="28" t="s">
        <v>560</v>
      </c>
      <c r="B280" s="29" t="s">
        <v>561</v>
      </c>
      <c r="C280" s="30">
        <v>432674144.5</v>
      </c>
      <c r="D280" s="21">
        <v>448.39</v>
      </c>
      <c r="E280" s="22"/>
      <c r="F280" s="48">
        <v>2500</v>
      </c>
      <c r="G280" s="45">
        <f t="shared" si="39"/>
        <v>0</v>
      </c>
      <c r="H280" s="22"/>
      <c r="I280" s="23">
        <v>1232642.2871999999</v>
      </c>
      <c r="J280" s="24">
        <f t="shared" si="40"/>
        <v>2749.040538816655</v>
      </c>
      <c r="K280" s="26">
        <f t="shared" si="33"/>
        <v>2.8488928743926825</v>
      </c>
      <c r="L280" s="22"/>
      <c r="M280" s="24">
        <v>45012</v>
      </c>
      <c r="N280" s="26">
        <v>1.4239999999999999</v>
      </c>
      <c r="O280" s="25">
        <f t="shared" si="41"/>
        <v>2.7448607740876918</v>
      </c>
      <c r="P280" s="22"/>
      <c r="Q280" s="24">
        <v>927000</v>
      </c>
      <c r="R280" s="24">
        <f t="shared" si="42"/>
        <v>2167.7825107607218</v>
      </c>
      <c r="S280" s="26">
        <f t="shared" si="43"/>
        <v>2.1424899356333045</v>
      </c>
      <c r="T280" s="27">
        <f t="shared" si="44"/>
        <v>0.78855967387583881</v>
      </c>
      <c r="U280" s="22"/>
      <c r="V280" s="38">
        <f t="shared" si="38"/>
        <v>2.2465220359382947</v>
      </c>
      <c r="W280" s="22"/>
      <c r="X280" s="42">
        <f>I280-'(A) Current Law'!J278</f>
        <v>-95002.712800000096</v>
      </c>
      <c r="Y280" s="42">
        <f>J280-'(A) Current Law'!K278</f>
        <v>-211.87518187292335</v>
      </c>
      <c r="Z280" s="38">
        <f>O280-'(A) Current Law'!P278</f>
        <v>-5.6561532763371059E-2</v>
      </c>
      <c r="AA280" s="44">
        <f>N280-'(A) Current Law'!O278</f>
        <v>-0.1100000000000001</v>
      </c>
      <c r="AB280" s="42">
        <f>Q280-'(A) Current Law'!R278</f>
        <v>0</v>
      </c>
      <c r="AC280" s="42">
        <f>M280-'(A) Current Law'!N278</f>
        <v>-70530</v>
      </c>
      <c r="AD280" s="38">
        <f>S280-'(A) Current Law'!T278</f>
        <v>0</v>
      </c>
    </row>
    <row r="281" spans="1:30">
      <c r="A281" s="28" t="s">
        <v>562</v>
      </c>
      <c r="B281" s="29" t="s">
        <v>563</v>
      </c>
      <c r="C281" s="30">
        <v>465868729</v>
      </c>
      <c r="D281" s="21">
        <v>1833.15</v>
      </c>
      <c r="E281" s="22"/>
      <c r="F281" s="48">
        <v>2500</v>
      </c>
      <c r="G281" s="45">
        <f t="shared" si="39"/>
        <v>0</v>
      </c>
      <c r="H281" s="22"/>
      <c r="I281" s="23">
        <v>4582875</v>
      </c>
      <c r="J281" s="24">
        <f t="shared" si="40"/>
        <v>2500</v>
      </c>
      <c r="K281" s="26">
        <f t="shared" si="33"/>
        <v>9.8372668408915676</v>
      </c>
      <c r="L281" s="22"/>
      <c r="M281" s="24">
        <v>1676537</v>
      </c>
      <c r="N281" s="26">
        <v>4.9189999999999996</v>
      </c>
      <c r="O281" s="25">
        <f t="shared" si="41"/>
        <v>6.2385342030544404</v>
      </c>
      <c r="P281" s="22"/>
      <c r="Q281" s="24">
        <v>1221000</v>
      </c>
      <c r="R281" s="24">
        <f t="shared" si="42"/>
        <v>1580.6327905517824</v>
      </c>
      <c r="S281" s="26">
        <f t="shared" si="43"/>
        <v>2.6209099774112548</v>
      </c>
      <c r="T281" s="27">
        <f t="shared" si="44"/>
        <v>0.63225311622071301</v>
      </c>
      <c r="U281" s="22"/>
      <c r="V281" s="38">
        <f t="shared" si="38"/>
        <v>6.2196426152483824</v>
      </c>
      <c r="W281" s="22"/>
      <c r="X281" s="42">
        <f>I281-'(A) Current Law'!J279</f>
        <v>-2873101</v>
      </c>
      <c r="Y281" s="42">
        <f>J281-'(A) Current Law'!K279</f>
        <v>-1567.302730273027</v>
      </c>
      <c r="Z281" s="38">
        <f>O281-'(A) Current Law'!P279</f>
        <v>-5.08801911879344</v>
      </c>
      <c r="AA281" s="44">
        <f>N281-'(A) Current Law'!O279</f>
        <v>-1.0260000000000007</v>
      </c>
      <c r="AB281" s="42">
        <f>Q281-'(A) Current Law'!R279</f>
        <v>0</v>
      </c>
      <c r="AC281" s="42">
        <f>M281-'(A) Current Law'!N279</f>
        <v>-502752</v>
      </c>
      <c r="AD281" s="38">
        <f>S281-'(A) Current Law'!T279</f>
        <v>0</v>
      </c>
    </row>
    <row r="282" spans="1:30">
      <c r="A282" s="28" t="s">
        <v>564</v>
      </c>
      <c r="B282" s="29" t="s">
        <v>565</v>
      </c>
      <c r="C282" s="30">
        <v>134516631</v>
      </c>
      <c r="D282" s="21">
        <v>317.03000000000003</v>
      </c>
      <c r="E282" s="22"/>
      <c r="F282" s="48">
        <v>2500</v>
      </c>
      <c r="G282" s="45">
        <f t="shared" si="39"/>
        <v>0</v>
      </c>
      <c r="H282" s="22"/>
      <c r="I282" s="23">
        <v>918747.27560000017</v>
      </c>
      <c r="J282" s="24">
        <f t="shared" si="40"/>
        <v>2897.982132921175</v>
      </c>
      <c r="K282" s="26">
        <f t="shared" si="33"/>
        <v>6.8299902307247065</v>
      </c>
      <c r="L282" s="22"/>
      <c r="M282" s="24">
        <v>281812</v>
      </c>
      <c r="N282" s="26">
        <v>3.415</v>
      </c>
      <c r="O282" s="25">
        <f t="shared" si="41"/>
        <v>4.7349927727523902</v>
      </c>
      <c r="P282" s="22"/>
      <c r="Q282" s="24">
        <v>410000</v>
      </c>
      <c r="R282" s="24">
        <f t="shared" si="42"/>
        <v>2182.1657256411063</v>
      </c>
      <c r="S282" s="26">
        <f t="shared" si="43"/>
        <v>3.0479502567976144</v>
      </c>
      <c r="T282" s="27">
        <f t="shared" si="44"/>
        <v>0.75299488594205943</v>
      </c>
      <c r="U282" s="22"/>
      <c r="V282" s="38">
        <f t="shared" si="38"/>
        <v>5.1429477147699307</v>
      </c>
      <c r="W282" s="22"/>
      <c r="X282" s="42">
        <f>I282-'(A) Current Law'!J280</f>
        <v>-9036.7243999998318</v>
      </c>
      <c r="Y282" s="42">
        <f>J282-'(A) Current Law'!K280</f>
        <v>-28.504319465034314</v>
      </c>
      <c r="Z282" s="38">
        <f>O282-'(A) Current Law'!P280</f>
        <v>1.9560968635916609E-2</v>
      </c>
      <c r="AA282" s="44">
        <f>N282-'(A) Current Law'!O280</f>
        <v>-3.3999999999999808E-2</v>
      </c>
      <c r="AB282" s="42">
        <f>Q282-'(A) Current Law'!R280</f>
        <v>0</v>
      </c>
      <c r="AC282" s="42">
        <f>M282-'(A) Current Law'!N280</f>
        <v>-11668</v>
      </c>
      <c r="AD282" s="38">
        <f>S282-'(A) Current Law'!T280</f>
        <v>0</v>
      </c>
    </row>
    <row r="283" spans="1:30">
      <c r="A283" s="28" t="s">
        <v>566</v>
      </c>
      <c r="B283" s="29" t="s">
        <v>567</v>
      </c>
      <c r="C283" s="30">
        <v>3260219225</v>
      </c>
      <c r="D283" s="21">
        <v>5456.62</v>
      </c>
      <c r="E283" s="22"/>
      <c r="F283" s="48">
        <v>2500</v>
      </c>
      <c r="G283" s="45">
        <f t="shared" si="39"/>
        <v>0</v>
      </c>
      <c r="H283" s="22"/>
      <c r="I283" s="23">
        <v>13641550</v>
      </c>
      <c r="J283" s="24">
        <f t="shared" si="40"/>
        <v>2500</v>
      </c>
      <c r="K283" s="26">
        <f t="shared" si="33"/>
        <v>4.184243162359734</v>
      </c>
      <c r="L283" s="22"/>
      <c r="M283" s="24">
        <v>2517036</v>
      </c>
      <c r="N283" s="26">
        <v>2.0920000000000001</v>
      </c>
      <c r="O283" s="25">
        <f t="shared" si="41"/>
        <v>3.4121981475034091</v>
      </c>
      <c r="P283" s="22"/>
      <c r="Q283" s="24">
        <v>9378000</v>
      </c>
      <c r="R283" s="24">
        <f t="shared" si="42"/>
        <v>2179.9275009071548</v>
      </c>
      <c r="S283" s="26">
        <f t="shared" si="43"/>
        <v>2.8764936811879576</v>
      </c>
      <c r="T283" s="27">
        <f t="shared" si="44"/>
        <v>0.87197100036286201</v>
      </c>
      <c r="U283" s="22"/>
      <c r="V283" s="38">
        <f t="shared" si="38"/>
        <v>3.6485386960442825</v>
      </c>
      <c r="W283" s="22"/>
      <c r="X283" s="42">
        <f>I283-'(A) Current Law'!J281</f>
        <v>-592812</v>
      </c>
      <c r="Y283" s="42">
        <f>J283-'(A) Current Law'!K281</f>
        <v>-108.64088025187766</v>
      </c>
      <c r="Z283" s="38">
        <f>O283-'(A) Current Law'!P281</f>
        <v>-3.7861257627544997E-2</v>
      </c>
      <c r="AA283" s="44">
        <f>N283-'(A) Current Law'!O281</f>
        <v>-9.0999999999999748E-2</v>
      </c>
      <c r="AB283" s="42">
        <f>Q283-'(A) Current Law'!R281</f>
        <v>0</v>
      </c>
      <c r="AC283" s="42">
        <f>M283-'(A) Current Law'!N281</f>
        <v>-469376</v>
      </c>
      <c r="AD283" s="38">
        <f>S283-'(A) Current Law'!T281</f>
        <v>0</v>
      </c>
    </row>
    <row r="284" spans="1:30">
      <c r="A284" s="28" t="s">
        <v>568</v>
      </c>
      <c r="B284" s="29" t="s">
        <v>569</v>
      </c>
      <c r="C284" s="30">
        <v>600949093</v>
      </c>
      <c r="D284" s="21">
        <v>3169.07</v>
      </c>
      <c r="E284" s="22"/>
      <c r="F284" s="48">
        <v>2500</v>
      </c>
      <c r="G284" s="45">
        <f t="shared" si="39"/>
        <v>0</v>
      </c>
      <c r="H284" s="22"/>
      <c r="I284" s="23">
        <v>7922675</v>
      </c>
      <c r="J284" s="24">
        <f t="shared" si="40"/>
        <v>2500</v>
      </c>
      <c r="K284" s="26">
        <f t="shared" si="33"/>
        <v>13.183604222529379</v>
      </c>
      <c r="L284" s="22"/>
      <c r="M284" s="24">
        <v>3168109</v>
      </c>
      <c r="N284" s="26">
        <v>6.5919999999999996</v>
      </c>
      <c r="O284" s="25">
        <f t="shared" si="41"/>
        <v>7.9117616706345544</v>
      </c>
      <c r="P284" s="22"/>
      <c r="Q284" s="24">
        <v>620000</v>
      </c>
      <c r="R284" s="24">
        <f t="shared" si="42"/>
        <v>1195.3377489294967</v>
      </c>
      <c r="S284" s="26">
        <f t="shared" si="43"/>
        <v>1.0317013657594454</v>
      </c>
      <c r="T284" s="27">
        <f t="shared" si="44"/>
        <v>0.47813509957179867</v>
      </c>
      <c r="U284" s="22"/>
      <c r="V284" s="38">
        <f t="shared" si="38"/>
        <v>6.3035439176542694</v>
      </c>
      <c r="W284" s="22"/>
      <c r="X284" s="42">
        <f>I284-'(A) Current Law'!J282</f>
        <v>-1416994</v>
      </c>
      <c r="Y284" s="42">
        <f>J284-'(A) Current Law'!K282</f>
        <v>-447.13243948540094</v>
      </c>
      <c r="Z284" s="38">
        <f>O284-'(A) Current Law'!P282</f>
        <v>-1.1259655899006411</v>
      </c>
      <c r="AA284" s="44">
        <f>N284-'(A) Current Law'!O282</f>
        <v>-1.1790000000000003</v>
      </c>
      <c r="AB284" s="42">
        <f>Q284-'(A) Current Law'!R282</f>
        <v>0</v>
      </c>
      <c r="AC284" s="42">
        <f>M284-'(A) Current Law'!N282</f>
        <v>-740346</v>
      </c>
      <c r="AD284" s="38">
        <f>S284-'(A) Current Law'!T282</f>
        <v>0</v>
      </c>
    </row>
    <row r="285" spans="1:30">
      <c r="A285" s="28" t="s">
        <v>570</v>
      </c>
      <c r="B285" s="29" t="s">
        <v>571</v>
      </c>
      <c r="C285" s="30">
        <v>329068149</v>
      </c>
      <c r="D285" s="21">
        <v>906.65</v>
      </c>
      <c r="E285" s="22"/>
      <c r="F285" s="48">
        <v>2500</v>
      </c>
      <c r="G285" s="45">
        <f t="shared" si="39"/>
        <v>0</v>
      </c>
      <c r="H285" s="22"/>
      <c r="I285" s="23">
        <v>2292649.3339999998</v>
      </c>
      <c r="J285" s="24">
        <f t="shared" si="40"/>
        <v>2528.7038372028896</v>
      </c>
      <c r="K285" s="26">
        <f t="shared" si="33"/>
        <v>6.967095846155563</v>
      </c>
      <c r="L285" s="22"/>
      <c r="M285" s="24">
        <v>712011</v>
      </c>
      <c r="N285" s="26">
        <v>3.484</v>
      </c>
      <c r="O285" s="25">
        <f t="shared" si="41"/>
        <v>4.8033768652583877</v>
      </c>
      <c r="P285" s="22"/>
      <c r="Q285" s="24">
        <v>927000</v>
      </c>
      <c r="R285" s="24">
        <f t="shared" si="42"/>
        <v>1807.7659515799924</v>
      </c>
      <c r="S285" s="26">
        <f t="shared" si="43"/>
        <v>2.817045657007661</v>
      </c>
      <c r="T285" s="27">
        <f t="shared" si="44"/>
        <v>0.71489825142181995</v>
      </c>
      <c r="U285" s="22"/>
      <c r="V285" s="38">
        <f t="shared" si="38"/>
        <v>4.9807646379048371</v>
      </c>
      <c r="W285" s="22"/>
      <c r="X285" s="42">
        <f>I285-'(A) Current Law'!J283</f>
        <v>-339686.6660000002</v>
      </c>
      <c r="Y285" s="42">
        <f>J285-'(A) Current Law'!K283</f>
        <v>-374.66129818562877</v>
      </c>
      <c r="Z285" s="38">
        <f>O285-'(A) Current Law'!P283</f>
        <v>-0.46320394867508163</v>
      </c>
      <c r="AA285" s="44">
        <f>N285-'(A) Current Law'!O283</f>
        <v>-0.51600000000000001</v>
      </c>
      <c r="AB285" s="42">
        <f>Q285-'(A) Current Law'!R283</f>
        <v>0</v>
      </c>
      <c r="AC285" s="42">
        <f>M285-'(A) Current Law'!N283</f>
        <v>-187261</v>
      </c>
      <c r="AD285" s="38">
        <f>S285-'(A) Current Law'!T283</f>
        <v>0</v>
      </c>
    </row>
    <row r="286" spans="1:30">
      <c r="A286" s="28" t="s">
        <v>572</v>
      </c>
      <c r="B286" s="29" t="s">
        <v>573</v>
      </c>
      <c r="C286" s="30">
        <v>2274333436</v>
      </c>
      <c r="D286" s="21">
        <v>2843.62</v>
      </c>
      <c r="E286" s="22"/>
      <c r="F286" s="48">
        <v>2500</v>
      </c>
      <c r="G286" s="45">
        <f t="shared" si="39"/>
        <v>0</v>
      </c>
      <c r="H286" s="22"/>
      <c r="I286" s="23">
        <v>7109050</v>
      </c>
      <c r="J286" s="24">
        <f t="shared" si="40"/>
        <v>2500</v>
      </c>
      <c r="K286" s="26">
        <f t="shared" si="33"/>
        <v>3.1257729792264284</v>
      </c>
      <c r="L286" s="22"/>
      <c r="M286" s="24">
        <v>552623</v>
      </c>
      <c r="N286" s="26">
        <v>1.5629999999999999</v>
      </c>
      <c r="O286" s="25">
        <f t="shared" si="41"/>
        <v>2.882790577766452</v>
      </c>
      <c r="P286" s="22"/>
      <c r="Q286" s="24">
        <v>5092212</v>
      </c>
      <c r="R286" s="24">
        <f t="shared" si="42"/>
        <v>1985.0876699418347</v>
      </c>
      <c r="S286" s="26">
        <f t="shared" si="43"/>
        <v>2.2389909585799188</v>
      </c>
      <c r="T286" s="27">
        <f t="shared" si="44"/>
        <v>0.79403506797673384</v>
      </c>
      <c r="U286" s="22"/>
      <c r="V286" s="38">
        <f t="shared" si="38"/>
        <v>2.4819733600398952</v>
      </c>
      <c r="W286" s="22"/>
      <c r="X286" s="42">
        <f>I286-'(A) Current Law'!J284</f>
        <v>-1834</v>
      </c>
      <c r="Y286" s="42">
        <f>J286-'(A) Current Law'!K284</f>
        <v>-0.64495256046893701</v>
      </c>
      <c r="Z286" s="38">
        <f>O286-'(A) Current Law'!P284</f>
        <v>5.2265863095722231E-2</v>
      </c>
      <c r="AA286" s="44">
        <f>N286-'(A) Current Law'!O284</f>
        <v>0</v>
      </c>
      <c r="AB286" s="42">
        <f>Q286-'(A) Current Law'!R284</f>
        <v>0</v>
      </c>
      <c r="AC286" s="42">
        <f>M286-'(A) Current Law'!N284</f>
        <v>-120704</v>
      </c>
      <c r="AD286" s="38">
        <f>S286-'(A) Current Law'!T284</f>
        <v>0</v>
      </c>
    </row>
    <row r="287" spans="1:30">
      <c r="A287" s="28" t="s">
        <v>574</v>
      </c>
      <c r="B287" s="29" t="s">
        <v>575</v>
      </c>
      <c r="C287" s="30">
        <v>40335868</v>
      </c>
      <c r="D287" s="21">
        <v>58.56</v>
      </c>
      <c r="E287" s="22"/>
      <c r="F287" s="48">
        <v>2500</v>
      </c>
      <c r="G287" s="45">
        <f t="shared" si="39"/>
        <v>0</v>
      </c>
      <c r="H287" s="22"/>
      <c r="I287" s="23">
        <v>428088.36360000004</v>
      </c>
      <c r="J287" s="24">
        <f t="shared" si="40"/>
        <v>7310.2521106557379</v>
      </c>
      <c r="K287" s="26">
        <f t="shared" si="33"/>
        <v>10.613094122580927</v>
      </c>
      <c r="L287" s="22"/>
      <c r="M287" s="24">
        <v>160805</v>
      </c>
      <c r="N287" s="26">
        <v>5.3070000000000004</v>
      </c>
      <c r="O287" s="25">
        <f t="shared" si="41"/>
        <v>6.6264438291001957</v>
      </c>
      <c r="P287" s="22"/>
      <c r="Q287" s="24">
        <v>150000</v>
      </c>
      <c r="R287" s="24">
        <f t="shared" si="42"/>
        <v>5307.4624316939889</v>
      </c>
      <c r="S287" s="26">
        <f t="shared" si="43"/>
        <v>3.7187745656049844</v>
      </c>
      <c r="T287" s="27">
        <f t="shared" si="44"/>
        <v>0.7260300125569682</v>
      </c>
      <c r="U287" s="22"/>
      <c r="V287" s="38">
        <f t="shared" si="38"/>
        <v>7.7054248590857144</v>
      </c>
      <c r="W287" s="22"/>
      <c r="X287" s="42">
        <f>I287-'(A) Current Law'!J285</f>
        <v>-108329.63639999996</v>
      </c>
      <c r="Y287" s="42">
        <f>J287-'(A) Current Law'!K285</f>
        <v>-1849.891331967212</v>
      </c>
      <c r="Z287" s="38">
        <f>O287-'(A) Current Law'!P285</f>
        <v>-1.29003388249882</v>
      </c>
      <c r="AA287" s="44">
        <f>N287-'(A) Current Law'!O285</f>
        <v>-1.3419999999999996</v>
      </c>
      <c r="AB287" s="42">
        <f>Q287-'(A) Current Law'!R285</f>
        <v>0</v>
      </c>
      <c r="AC287" s="42">
        <f>M287-'(A) Current Law'!N285</f>
        <v>-56295</v>
      </c>
      <c r="AD287" s="38">
        <f>S287-'(A) Current Law'!T285</f>
        <v>0</v>
      </c>
    </row>
    <row r="288" spans="1:30">
      <c r="A288" s="28" t="s">
        <v>576</v>
      </c>
      <c r="B288" s="29" t="s">
        <v>577</v>
      </c>
      <c r="C288" s="30">
        <v>157741940</v>
      </c>
      <c r="D288" s="21">
        <v>255.60000000000002</v>
      </c>
      <c r="E288" s="22"/>
      <c r="F288" s="48">
        <v>2500</v>
      </c>
      <c r="G288" s="45">
        <f t="shared" si="39"/>
        <v>0</v>
      </c>
      <c r="H288" s="22"/>
      <c r="I288" s="23">
        <v>789833.21400000004</v>
      </c>
      <c r="J288" s="24">
        <f t="shared" si="40"/>
        <v>3090.1142957746479</v>
      </c>
      <c r="K288" s="26">
        <f t="shared" si="33"/>
        <v>5.007122481186677</v>
      </c>
      <c r="L288" s="22"/>
      <c r="M288" s="24">
        <v>186734</v>
      </c>
      <c r="N288" s="26">
        <v>2.504</v>
      </c>
      <c r="O288" s="25">
        <f t="shared" si="41"/>
        <v>3.8233282410499076</v>
      </c>
      <c r="P288" s="22"/>
      <c r="Q288" s="24">
        <v>583000</v>
      </c>
      <c r="R288" s="24">
        <f t="shared" si="42"/>
        <v>3011.4788732394363</v>
      </c>
      <c r="S288" s="26">
        <f t="shared" si="43"/>
        <v>3.695909914636526</v>
      </c>
      <c r="T288" s="27">
        <f t="shared" si="44"/>
        <v>0.97455258446500326</v>
      </c>
      <c r="U288" s="22"/>
      <c r="V288" s="38">
        <f t="shared" si="38"/>
        <v>4.8797041547732958</v>
      </c>
      <c r="W288" s="22"/>
      <c r="X288" s="42">
        <f>I288-'(A) Current Law'!J286</f>
        <v>-330837.78599999996</v>
      </c>
      <c r="Y288" s="42">
        <f>J288-'(A) Current Law'!K286</f>
        <v>-1294.3575352112675</v>
      </c>
      <c r="Z288" s="38">
        <f>O288-'(A) Current Law'!P286</f>
        <v>-1.78521188467696</v>
      </c>
      <c r="AA288" s="44">
        <f>N288-'(A) Current Law'!O286</f>
        <v>-0.2589999999999999</v>
      </c>
      <c r="AB288" s="42">
        <f>Q288-'(A) Current Law'!R286</f>
        <v>0</v>
      </c>
      <c r="AC288" s="42">
        <f>M288-'(A) Current Law'!N286</f>
        <v>-49235</v>
      </c>
      <c r="AD288" s="38">
        <f>S288-'(A) Current Law'!T286</f>
        <v>0</v>
      </c>
    </row>
    <row r="289" spans="1:30">
      <c r="A289" s="28" t="s">
        <v>578</v>
      </c>
      <c r="B289" s="29" t="s">
        <v>579</v>
      </c>
      <c r="C289" s="30">
        <v>13170506</v>
      </c>
      <c r="D289" s="21">
        <v>599.20000000000005</v>
      </c>
      <c r="E289" s="22"/>
      <c r="F289" s="48">
        <v>2500</v>
      </c>
      <c r="G289" s="45">
        <f t="shared" si="39"/>
        <v>0</v>
      </c>
      <c r="H289" s="22"/>
      <c r="I289" s="23">
        <v>1498000</v>
      </c>
      <c r="J289" s="24">
        <f t="shared" si="40"/>
        <v>2500</v>
      </c>
      <c r="K289" s="26">
        <f t="shared" si="33"/>
        <v>113.73898618625587</v>
      </c>
      <c r="L289" s="22"/>
      <c r="M289" s="24">
        <v>731615</v>
      </c>
      <c r="N289" s="26">
        <v>56.869</v>
      </c>
      <c r="O289" s="25">
        <f t="shared" si="41"/>
        <v>58.18948793615067</v>
      </c>
      <c r="P289" s="22"/>
      <c r="Q289" s="24">
        <v>0</v>
      </c>
      <c r="R289" s="24">
        <f t="shared" si="42"/>
        <v>1220.9863150867823</v>
      </c>
      <c r="S289" s="26">
        <f t="shared" si="43"/>
        <v>0</v>
      </c>
      <c r="T289" s="27">
        <f t="shared" si="44"/>
        <v>0.48839452603471295</v>
      </c>
      <c r="U289" s="22"/>
      <c r="V289" s="38">
        <f t="shared" si="38"/>
        <v>55.549498250105195</v>
      </c>
      <c r="W289" s="22"/>
      <c r="X289" s="42">
        <f>I289-'(A) Current Law'!J287</f>
        <v>-248891</v>
      </c>
      <c r="Y289" s="42">
        <f>J289-'(A) Current Law'!K287</f>
        <v>-415.37216288384479</v>
      </c>
      <c r="Z289" s="38">
        <f>O289-'(A) Current Law'!P287</f>
        <v>-9.3957665711552778</v>
      </c>
      <c r="AA289" s="44">
        <f>N289-'(A) Current Law'!O287</f>
        <v>-9.4489999999999981</v>
      </c>
      <c r="AB289" s="42">
        <f>Q289-'(A) Current Law'!R287</f>
        <v>0</v>
      </c>
      <c r="AC289" s="42">
        <f>M289-'(A) Current Law'!N287</f>
        <v>-125144</v>
      </c>
      <c r="AD289" s="38">
        <f>S289-'(A) Current Law'!T287</f>
        <v>0</v>
      </c>
    </row>
    <row r="290" spans="1:30">
      <c r="A290" s="28" t="s">
        <v>580</v>
      </c>
      <c r="B290" s="29" t="s">
        <v>581</v>
      </c>
      <c r="C290" s="30">
        <v>4546827496</v>
      </c>
      <c r="D290" s="21">
        <v>7354.2400000000007</v>
      </c>
      <c r="E290" s="22"/>
      <c r="F290" s="48">
        <v>2500</v>
      </c>
      <c r="G290" s="45">
        <f t="shared" si="39"/>
        <v>0</v>
      </c>
      <c r="H290" s="22"/>
      <c r="I290" s="23">
        <v>18385600</v>
      </c>
      <c r="J290" s="24">
        <f t="shared" si="40"/>
        <v>2499.9999999999995</v>
      </c>
      <c r="K290" s="26">
        <f t="shared" si="33"/>
        <v>4.0436106309672937</v>
      </c>
      <c r="L290" s="22"/>
      <c r="M290" s="24">
        <v>3191565</v>
      </c>
      <c r="N290" s="26">
        <v>2.0219999999999998</v>
      </c>
      <c r="O290" s="25">
        <f t="shared" si="41"/>
        <v>3.3416783489953628</v>
      </c>
      <c r="P290" s="22"/>
      <c r="Q290" s="24">
        <v>10187000</v>
      </c>
      <c r="R290" s="24">
        <f t="shared" si="42"/>
        <v>1819.1635029588372</v>
      </c>
      <c r="S290" s="26">
        <f t="shared" si="43"/>
        <v>2.240463270040892</v>
      </c>
      <c r="T290" s="27">
        <f t="shared" si="44"/>
        <v>0.72766540118353495</v>
      </c>
      <c r="U290" s="22"/>
      <c r="V290" s="38">
        <f t="shared" si="38"/>
        <v>2.9423955520128224</v>
      </c>
      <c r="W290" s="22"/>
      <c r="X290" s="42">
        <f>I290-'(A) Current Law'!J288</f>
        <v>-632627</v>
      </c>
      <c r="Y290" s="42">
        <f>J290-'(A) Current Law'!K288</f>
        <v>-86.02207706030822</v>
      </c>
      <c r="Z290" s="38">
        <f>O290-'(A) Current Law'!P288</f>
        <v>-1.6921029018075906E-2</v>
      </c>
      <c r="AA290" s="44">
        <f>N290-'(A) Current Law'!O288</f>
        <v>-6.9000000000000394E-2</v>
      </c>
      <c r="AB290" s="42">
        <f>Q290-'(A) Current Law'!R288</f>
        <v>0</v>
      </c>
      <c r="AC290" s="42">
        <f>M290-'(A) Current Law'!N288</f>
        <v>-555690</v>
      </c>
      <c r="AD290" s="38">
        <f>S290-'(A) Current Law'!T288</f>
        <v>0</v>
      </c>
    </row>
    <row r="291" spans="1:30" ht="31.2">
      <c r="A291" s="28" t="s">
        <v>582</v>
      </c>
      <c r="B291" s="29" t="s">
        <v>583</v>
      </c>
      <c r="C291" s="30">
        <v>1883711192</v>
      </c>
      <c r="D291" s="21">
        <v>3515.33</v>
      </c>
      <c r="E291" s="22"/>
      <c r="F291" s="48">
        <v>2670.9984553370523</v>
      </c>
      <c r="G291" s="45">
        <f t="shared" si="39"/>
        <v>1</v>
      </c>
      <c r="H291" s="22"/>
      <c r="I291" s="23">
        <v>9389441</v>
      </c>
      <c r="J291" s="24">
        <f t="shared" si="40"/>
        <v>2670.9984553370523</v>
      </c>
      <c r="K291" s="26">
        <f t="shared" si="33"/>
        <v>4.9845438302200202</v>
      </c>
      <c r="L291" s="22"/>
      <c r="M291" s="24">
        <v>2207951</v>
      </c>
      <c r="N291" s="26">
        <v>2.492</v>
      </c>
      <c r="O291" s="25">
        <f t="shared" si="41"/>
        <v>3.8124156348910199</v>
      </c>
      <c r="P291" s="22"/>
      <c r="Q291" s="24">
        <v>7181490</v>
      </c>
      <c r="R291" s="24">
        <f t="shared" si="42"/>
        <v>2670.9984553370523</v>
      </c>
      <c r="S291" s="26">
        <f t="shared" si="43"/>
        <v>3.8124156348910199</v>
      </c>
      <c r="T291" s="27">
        <f t="shared" si="44"/>
        <v>1</v>
      </c>
      <c r="U291" s="22"/>
      <c r="V291" s="38">
        <f t="shared" si="38"/>
        <v>4.9845438302200202</v>
      </c>
      <c r="W291" s="22"/>
      <c r="X291" s="42">
        <f>I291-'(A) Current Law'!J289</f>
        <v>-445823</v>
      </c>
      <c r="Y291" s="42">
        <f>J291-'(A) Current Law'!K289</f>
        <v>-126.82251737390243</v>
      </c>
      <c r="Z291" s="38">
        <f>O291-'(A) Current Law'!P289</f>
        <v>-0.40575912233577727</v>
      </c>
      <c r="AA291" s="44">
        <f>N291-'(A) Current Law'!O289</f>
        <v>0.22199999999999998</v>
      </c>
      <c r="AB291" s="42">
        <f>Q291-'(A) Current Law'!R289</f>
        <v>-318510</v>
      </c>
      <c r="AC291" s="42">
        <f>M291-'(A) Current Law'!N289</f>
        <v>318510</v>
      </c>
      <c r="AD291" s="38">
        <f>S291-'(A) Current Law'!T289</f>
        <v>-0.16908642967812249</v>
      </c>
    </row>
    <row r="292" spans="1:30" ht="31.2">
      <c r="A292" s="28" t="s">
        <v>584</v>
      </c>
      <c r="B292" s="29" t="s">
        <v>585</v>
      </c>
      <c r="C292" s="30">
        <v>2543203119</v>
      </c>
      <c r="D292" s="21">
        <v>4756</v>
      </c>
      <c r="E292" s="22"/>
      <c r="F292" s="48">
        <v>2500</v>
      </c>
      <c r="G292" s="45">
        <f t="shared" si="39"/>
        <v>0</v>
      </c>
      <c r="H292" s="22"/>
      <c r="I292" s="23">
        <v>11890000</v>
      </c>
      <c r="J292" s="24">
        <f t="shared" si="40"/>
        <v>2500</v>
      </c>
      <c r="K292" s="26">
        <f t="shared" si="33"/>
        <v>4.6752065972124184</v>
      </c>
      <c r="L292" s="22"/>
      <c r="M292" s="24">
        <v>2588542</v>
      </c>
      <c r="N292" s="26">
        <v>2.3380000000000001</v>
      </c>
      <c r="O292" s="25">
        <f t="shared" si="41"/>
        <v>3.6573791257606585</v>
      </c>
      <c r="P292" s="22"/>
      <c r="Q292" s="24">
        <v>6700000</v>
      </c>
      <c r="R292" s="24">
        <f t="shared" si="42"/>
        <v>1953.0155592935239</v>
      </c>
      <c r="S292" s="26">
        <f t="shared" si="43"/>
        <v>2.6344730194552737</v>
      </c>
      <c r="T292" s="27">
        <f t="shared" si="44"/>
        <v>0.78120622371740955</v>
      </c>
      <c r="U292" s="22"/>
      <c r="V292" s="38">
        <f t="shared" si="38"/>
        <v>3.652300490907034</v>
      </c>
      <c r="W292" s="22"/>
      <c r="X292" s="42">
        <f>I292-'(A) Current Law'!J290</f>
        <v>702974</v>
      </c>
      <c r="Y292" s="42">
        <f>J292-'(A) Current Law'!K290</f>
        <v>147.80782169890654</v>
      </c>
      <c r="Z292" s="38">
        <f>O292-'(A) Current Law'!P290</f>
        <v>0.19075354083033425</v>
      </c>
      <c r="AA292" s="44">
        <f>N292-'(A) Current Law'!O290</f>
        <v>0.13900000000000023</v>
      </c>
      <c r="AB292" s="42">
        <f>Q292-'(A) Current Law'!R290</f>
        <v>0</v>
      </c>
      <c r="AC292" s="42">
        <f>M292-'(A) Current Law'!N290</f>
        <v>217849</v>
      </c>
      <c r="AD292" s="38">
        <f>S292-'(A) Current Law'!T290</f>
        <v>0</v>
      </c>
    </row>
    <row r="293" spans="1:30">
      <c r="A293" s="28" t="s">
        <v>586</v>
      </c>
      <c r="B293" s="29" t="s">
        <v>587</v>
      </c>
      <c r="C293" s="30">
        <v>562560058</v>
      </c>
      <c r="D293" s="21">
        <v>382.89</v>
      </c>
      <c r="E293" s="22"/>
      <c r="F293" s="48">
        <v>2500</v>
      </c>
      <c r="G293" s="45">
        <f t="shared" si="39"/>
        <v>0</v>
      </c>
      <c r="H293" s="22"/>
      <c r="I293" s="23">
        <v>1086855.97</v>
      </c>
      <c r="J293" s="24">
        <f t="shared" si="40"/>
        <v>2838.5592990153832</v>
      </c>
      <c r="K293" s="26">
        <f t="shared" si="33"/>
        <v>1.9319821138101489</v>
      </c>
      <c r="L293" s="22"/>
      <c r="M293" s="24">
        <v>0</v>
      </c>
      <c r="N293" s="26">
        <v>0.96599999999999997</v>
      </c>
      <c r="O293" s="25">
        <f t="shared" si="41"/>
        <v>1.9319821138101489</v>
      </c>
      <c r="P293" s="22"/>
      <c r="Q293" s="24">
        <v>964460</v>
      </c>
      <c r="R293" s="24">
        <f t="shared" si="42"/>
        <v>2518.8957664081067</v>
      </c>
      <c r="S293" s="26">
        <f t="shared" si="43"/>
        <v>1.714412508113045</v>
      </c>
      <c r="T293" s="27">
        <f t="shared" si="44"/>
        <v>0.88738528988344245</v>
      </c>
      <c r="U293" s="22"/>
      <c r="V293" s="38">
        <f t="shared" si="38"/>
        <v>1.714412508113045</v>
      </c>
      <c r="W293" s="22"/>
      <c r="X293" s="42">
        <f>I293-'(A) Current Law'!J291</f>
        <v>-577969.03</v>
      </c>
      <c r="Y293" s="42">
        <f>J293-'(A) Current Law'!K291</f>
        <v>-1509.4910548721568</v>
      </c>
      <c r="Z293" s="38">
        <f>O293-'(A) Current Law'!P291</f>
        <v>-1.0273908034899986</v>
      </c>
      <c r="AA293" s="44">
        <f>N293-'(A) Current Law'!O291</f>
        <v>-0.27300000000000013</v>
      </c>
      <c r="AB293" s="42">
        <f>Q293-'(A) Current Law'!R291</f>
        <v>0</v>
      </c>
      <c r="AC293" s="42">
        <f>M293-'(A) Current Law'!N291</f>
        <v>0</v>
      </c>
      <c r="AD293" s="38">
        <f>S293-'(A) Current Law'!T291</f>
        <v>0</v>
      </c>
    </row>
    <row r="294" spans="1:30">
      <c r="A294" s="28" t="s">
        <v>588</v>
      </c>
      <c r="B294" s="29" t="s">
        <v>589</v>
      </c>
      <c r="C294" s="30">
        <v>3004500255</v>
      </c>
      <c r="D294" s="21">
        <v>3800.6</v>
      </c>
      <c r="E294" s="22"/>
      <c r="F294" s="48">
        <v>2500</v>
      </c>
      <c r="G294" s="45">
        <f t="shared" si="39"/>
        <v>0</v>
      </c>
      <c r="H294" s="22"/>
      <c r="I294" s="23">
        <v>9501500</v>
      </c>
      <c r="J294" s="24">
        <f t="shared" si="40"/>
        <v>2500</v>
      </c>
      <c r="K294" s="26">
        <f t="shared" si="33"/>
        <v>3.162422763715159</v>
      </c>
      <c r="L294" s="22"/>
      <c r="M294" s="24">
        <v>784279</v>
      </c>
      <c r="N294" s="26">
        <v>1.581</v>
      </c>
      <c r="O294" s="25">
        <f t="shared" si="41"/>
        <v>2.9013880047082905</v>
      </c>
      <c r="P294" s="22"/>
      <c r="Q294" s="24">
        <v>8200000</v>
      </c>
      <c r="R294" s="24">
        <f t="shared" si="42"/>
        <v>2363.9106983107931</v>
      </c>
      <c r="S294" s="26">
        <f t="shared" si="43"/>
        <v>2.7292392424842715</v>
      </c>
      <c r="T294" s="27">
        <f t="shared" si="44"/>
        <v>0.94556427932431719</v>
      </c>
      <c r="U294" s="22"/>
      <c r="V294" s="38">
        <f t="shared" si="38"/>
        <v>2.99027400149114</v>
      </c>
      <c r="W294" s="22"/>
      <c r="X294" s="42">
        <f>I294-'(A) Current Law'!J292</f>
        <v>135390</v>
      </c>
      <c r="Y294" s="42">
        <f>J294-'(A) Current Law'!K292</f>
        <v>35.623322633268344</v>
      </c>
      <c r="Z294" s="38">
        <f>O294-'(A) Current Law'!P292</f>
        <v>3.402163132783631E-2</v>
      </c>
      <c r="AA294" s="44">
        <f>N294-'(A) Current Law'!O292</f>
        <v>6.4000000000000057E-2</v>
      </c>
      <c r="AB294" s="42">
        <f>Q294-'(A) Current Law'!R292</f>
        <v>0</v>
      </c>
      <c r="AC294" s="42">
        <f>M294-'(A) Current Law'!N292</f>
        <v>33172</v>
      </c>
      <c r="AD294" s="38">
        <f>S294-'(A) Current Law'!T292</f>
        <v>0</v>
      </c>
    </row>
    <row r="295" spans="1:30">
      <c r="A295" s="28" t="s">
        <v>590</v>
      </c>
      <c r="B295" s="29" t="s">
        <v>591</v>
      </c>
      <c r="C295" s="30">
        <v>1335736163</v>
      </c>
      <c r="D295" s="21">
        <v>1133.53</v>
      </c>
      <c r="E295" s="22"/>
      <c r="F295" s="48">
        <v>2500</v>
      </c>
      <c r="G295" s="45">
        <f t="shared" si="39"/>
        <v>0</v>
      </c>
      <c r="H295" s="22"/>
      <c r="I295" s="23">
        <v>2833825</v>
      </c>
      <c r="J295" s="24">
        <f t="shared" si="40"/>
        <v>2500</v>
      </c>
      <c r="K295" s="26">
        <f t="shared" si="33"/>
        <v>2.1215454657118538</v>
      </c>
      <c r="L295" s="22"/>
      <c r="M295" s="24">
        <v>0</v>
      </c>
      <c r="N295" s="26">
        <v>1.0609999999999999</v>
      </c>
      <c r="O295" s="25">
        <f t="shared" si="41"/>
        <v>2.1215454657118538</v>
      </c>
      <c r="P295" s="22"/>
      <c r="Q295" s="24">
        <v>2395000</v>
      </c>
      <c r="R295" s="24">
        <f t="shared" si="42"/>
        <v>2112.8686492638044</v>
      </c>
      <c r="S295" s="26">
        <f t="shared" si="43"/>
        <v>1.7930187609961414</v>
      </c>
      <c r="T295" s="27">
        <f t="shared" si="44"/>
        <v>0.84514745970552174</v>
      </c>
      <c r="U295" s="22"/>
      <c r="V295" s="38">
        <f t="shared" si="38"/>
        <v>1.7930187609961414</v>
      </c>
      <c r="W295" s="22"/>
      <c r="X295" s="42">
        <f>I295-'(A) Current Law'!J293</f>
        <v>-364003</v>
      </c>
      <c r="Y295" s="42">
        <f>J295-'(A) Current Law'!K293</f>
        <v>-321.12339329351698</v>
      </c>
      <c r="Z295" s="38">
        <f>O295-'(A) Current Law'!P293</f>
        <v>-0.27251115159034622</v>
      </c>
      <c r="AA295" s="44">
        <f>N295-'(A) Current Law'!O293</f>
        <v>-0.13600000000000012</v>
      </c>
      <c r="AB295" s="42">
        <f>Q295-'(A) Current Law'!R293</f>
        <v>0</v>
      </c>
      <c r="AC295" s="42">
        <f>M295-'(A) Current Law'!N293</f>
        <v>0</v>
      </c>
      <c r="AD295" s="38">
        <f>S295-'(A) Current Law'!T293</f>
        <v>0</v>
      </c>
    </row>
    <row r="296" spans="1:30">
      <c r="A296" s="28" t="s">
        <v>592</v>
      </c>
      <c r="B296" s="29" t="s">
        <v>593</v>
      </c>
      <c r="C296" s="30">
        <v>152336728</v>
      </c>
      <c r="D296" s="21">
        <v>211.239</v>
      </c>
      <c r="E296" s="22"/>
      <c r="F296" s="48">
        <v>2500</v>
      </c>
      <c r="G296" s="45">
        <f t="shared" si="39"/>
        <v>0</v>
      </c>
      <c r="H296" s="22"/>
      <c r="I296" s="23">
        <v>696833.15520000004</v>
      </c>
      <c r="J296" s="24">
        <f t="shared" si="40"/>
        <v>3298.7902574808631</v>
      </c>
      <c r="K296" s="26">
        <f t="shared" si="33"/>
        <v>4.5742951443725381</v>
      </c>
      <c r="L296" s="22"/>
      <c r="M296" s="24">
        <v>147319</v>
      </c>
      <c r="N296" s="26">
        <v>2.2869999999999999</v>
      </c>
      <c r="O296" s="25">
        <f t="shared" si="41"/>
        <v>3.6072335438371765</v>
      </c>
      <c r="P296" s="22"/>
      <c r="Q296" s="24">
        <v>470000</v>
      </c>
      <c r="R296" s="24">
        <f t="shared" si="42"/>
        <v>2922.3722892079586</v>
      </c>
      <c r="S296" s="26">
        <f t="shared" si="43"/>
        <v>3.0852704148929866</v>
      </c>
      <c r="T296" s="27">
        <f t="shared" si="44"/>
        <v>0.8858921183548184</v>
      </c>
      <c r="U296" s="22"/>
      <c r="V296" s="38">
        <f t="shared" si="38"/>
        <v>4.0523320154283473</v>
      </c>
      <c r="W296" s="22"/>
      <c r="X296" s="42">
        <f>I296-'(A) Current Law'!J294</f>
        <v>-43639.844799999963</v>
      </c>
      <c r="Y296" s="42">
        <f>J296-'(A) Current Law'!K294</f>
        <v>-206.58990432637893</v>
      </c>
      <c r="Z296" s="38">
        <f>O296-'(A) Current Law'!P294</f>
        <v>-9.0344889119582383E-2</v>
      </c>
      <c r="AA296" s="44">
        <f>N296-'(A) Current Law'!O294</f>
        <v>-0.14300000000000024</v>
      </c>
      <c r="AB296" s="42">
        <f>Q296-'(A) Current Law'!R294</f>
        <v>0</v>
      </c>
      <c r="AC296" s="42">
        <f>M296-'(A) Current Law'!N294</f>
        <v>-29877</v>
      </c>
      <c r="AD296" s="38">
        <f>S296-'(A) Current Law'!T294</f>
        <v>0</v>
      </c>
    </row>
    <row r="297" spans="1:30">
      <c r="A297" s="28" t="s">
        <v>594</v>
      </c>
      <c r="B297" s="29" t="s">
        <v>595</v>
      </c>
      <c r="C297" s="30">
        <v>226434021</v>
      </c>
      <c r="D297" s="21">
        <v>302.13</v>
      </c>
      <c r="E297" s="22"/>
      <c r="F297" s="48">
        <v>2500</v>
      </c>
      <c r="G297" s="45">
        <f t="shared" si="39"/>
        <v>0</v>
      </c>
      <c r="H297" s="22"/>
      <c r="I297" s="23">
        <v>904323.27319999994</v>
      </c>
      <c r="J297" s="24">
        <f t="shared" si="40"/>
        <v>2993.1594783702376</v>
      </c>
      <c r="K297" s="26">
        <f t="shared" si="33"/>
        <v>3.993760607201335</v>
      </c>
      <c r="L297" s="22"/>
      <c r="M297" s="24">
        <v>153287</v>
      </c>
      <c r="N297" s="26">
        <v>1.9970000000000001</v>
      </c>
      <c r="O297" s="25">
        <f t="shared" si="41"/>
        <v>3.3167996128991586</v>
      </c>
      <c r="P297" s="22"/>
      <c r="Q297" s="24">
        <v>613000</v>
      </c>
      <c r="R297" s="24">
        <f t="shared" si="42"/>
        <v>2536.2823949955318</v>
      </c>
      <c r="S297" s="26">
        <f t="shared" si="43"/>
        <v>2.7071903651792679</v>
      </c>
      <c r="T297" s="27">
        <f t="shared" si="44"/>
        <v>0.84735959220473156</v>
      </c>
      <c r="U297" s="22"/>
      <c r="V297" s="38">
        <f t="shared" si="38"/>
        <v>3.3841513594814447</v>
      </c>
      <c r="W297" s="22"/>
      <c r="X297" s="42">
        <f>I297-'(A) Current Law'!J295</f>
        <v>-137744.72680000006</v>
      </c>
      <c r="Y297" s="42">
        <f>J297-'(A) Current Law'!K295</f>
        <v>-455.91211332869989</v>
      </c>
      <c r="Z297" s="38">
        <f>O297-'(A) Current Law'!P295</f>
        <v>-0.25126403951462795</v>
      </c>
      <c r="AA297" s="44">
        <f>N297-'(A) Current Law'!O295</f>
        <v>-0.30400000000000005</v>
      </c>
      <c r="AB297" s="42">
        <f>Q297-'(A) Current Law'!R295</f>
        <v>0</v>
      </c>
      <c r="AC297" s="42">
        <f>M297-'(A) Current Law'!N295</f>
        <v>-80850</v>
      </c>
      <c r="AD297" s="38">
        <f>S297-'(A) Current Law'!T295</f>
        <v>0</v>
      </c>
    </row>
    <row r="298" spans="1:30">
      <c r="A298" s="28" t="s">
        <v>596</v>
      </c>
      <c r="B298" s="29" t="s">
        <v>597</v>
      </c>
      <c r="C298" s="30">
        <v>66397719</v>
      </c>
      <c r="D298" s="21">
        <v>118.24</v>
      </c>
      <c r="E298" s="22"/>
      <c r="F298" s="48">
        <v>2500</v>
      </c>
      <c r="G298" s="45">
        <f t="shared" si="39"/>
        <v>0</v>
      </c>
      <c r="H298" s="22"/>
      <c r="I298" s="23">
        <v>526684.47320000001</v>
      </c>
      <c r="J298" s="24">
        <f t="shared" si="40"/>
        <v>4454.3680074424901</v>
      </c>
      <c r="K298" s="26">
        <f t="shared" si="33"/>
        <v>7.9322675708182082</v>
      </c>
      <c r="L298" s="22"/>
      <c r="M298" s="24">
        <v>175694</v>
      </c>
      <c r="N298" s="26">
        <v>3.9660000000000002</v>
      </c>
      <c r="O298" s="25">
        <f t="shared" si="41"/>
        <v>5.2861826955230198</v>
      </c>
      <c r="P298" s="22"/>
      <c r="Q298" s="24">
        <v>220000</v>
      </c>
      <c r="R298" s="24">
        <f t="shared" si="42"/>
        <v>3346.5324763193507</v>
      </c>
      <c r="S298" s="26">
        <f t="shared" si="43"/>
        <v>3.3133668341829634</v>
      </c>
      <c r="T298" s="27">
        <f t="shared" si="44"/>
        <v>0.75129232042073424</v>
      </c>
      <c r="U298" s="22"/>
      <c r="V298" s="38">
        <f t="shared" si="38"/>
        <v>5.9594517094781523</v>
      </c>
      <c r="W298" s="22"/>
      <c r="X298" s="42">
        <f>I298-'(A) Current Law'!J296</f>
        <v>-96437.526799999992</v>
      </c>
      <c r="Y298" s="42">
        <f>J298-'(A) Current Law'!K296</f>
        <v>-815.60831190798399</v>
      </c>
      <c r="Z298" s="38">
        <f>O298-'(A) Current Law'!P296</f>
        <v>-0.67325395319679515</v>
      </c>
      <c r="AA298" s="44">
        <f>N298-'(A) Current Law'!O296</f>
        <v>-0.72599999999999998</v>
      </c>
      <c r="AB298" s="42">
        <f>Q298-'(A) Current Law'!R296</f>
        <v>0</v>
      </c>
      <c r="AC298" s="42">
        <f>M298-'(A) Current Law'!N296</f>
        <v>-51735</v>
      </c>
      <c r="AD298" s="38">
        <f>S298-'(A) Current Law'!T296</f>
        <v>0</v>
      </c>
    </row>
    <row r="299" spans="1:30">
      <c r="A299" s="28" t="s">
        <v>598</v>
      </c>
      <c r="B299" s="29" t="s">
        <v>599</v>
      </c>
      <c r="C299" s="30">
        <v>371911778</v>
      </c>
      <c r="D299" s="21">
        <v>723.9</v>
      </c>
      <c r="E299" s="22"/>
      <c r="F299" s="48">
        <v>2500</v>
      </c>
      <c r="G299" s="45">
        <f t="shared" si="39"/>
        <v>0</v>
      </c>
      <c r="H299" s="22"/>
      <c r="I299" s="23">
        <v>1846401.4735999999</v>
      </c>
      <c r="J299" s="24">
        <f t="shared" si="40"/>
        <v>2550.6305754938526</v>
      </c>
      <c r="K299" s="26">
        <f t="shared" si="33"/>
        <v>4.9646222110233893</v>
      </c>
      <c r="L299" s="22"/>
      <c r="M299" s="24">
        <v>432216</v>
      </c>
      <c r="N299" s="26">
        <v>2.4820000000000002</v>
      </c>
      <c r="O299" s="25">
        <f t="shared" si="41"/>
        <v>3.8024756333476484</v>
      </c>
      <c r="P299" s="22"/>
      <c r="Q299" s="24">
        <v>700000</v>
      </c>
      <c r="R299" s="24">
        <f t="shared" si="42"/>
        <v>1564.0502831882857</v>
      </c>
      <c r="S299" s="26">
        <f t="shared" si="43"/>
        <v>1.8821667970945519</v>
      </c>
      <c r="T299" s="27">
        <f t="shared" si="44"/>
        <v>0.61320141702035957</v>
      </c>
      <c r="U299" s="22"/>
      <c r="V299" s="38">
        <f t="shared" si="38"/>
        <v>3.0443133747702928</v>
      </c>
      <c r="W299" s="22"/>
      <c r="X299" s="42">
        <f>I299-'(A) Current Law'!J297</f>
        <v>-246102.52640000009</v>
      </c>
      <c r="Y299" s="42">
        <f>J299-'(A) Current Law'!K297</f>
        <v>-339.96757342174351</v>
      </c>
      <c r="Z299" s="38">
        <f>O299-'(A) Current Law'!P297</f>
        <v>-0.27777428011435568</v>
      </c>
      <c r="AA299" s="44">
        <f>N299-'(A) Current Law'!O297</f>
        <v>-0.33099999999999996</v>
      </c>
      <c r="AB299" s="42">
        <f>Q299-'(A) Current Law'!R297</f>
        <v>0</v>
      </c>
      <c r="AC299" s="42">
        <f>M299-'(A) Current Law'!N297</f>
        <v>-142795</v>
      </c>
      <c r="AD299" s="38">
        <f>S299-'(A) Current Law'!T297</f>
        <v>0</v>
      </c>
    </row>
    <row r="300" spans="1:30">
      <c r="A300" s="28" t="s">
        <v>600</v>
      </c>
      <c r="B300" s="29" t="s">
        <v>601</v>
      </c>
      <c r="C300" s="30">
        <v>76459869</v>
      </c>
      <c r="D300" s="21">
        <v>127.99</v>
      </c>
      <c r="E300" s="22"/>
      <c r="F300" s="48">
        <v>2500</v>
      </c>
      <c r="G300" s="45">
        <f t="shared" si="39"/>
        <v>0</v>
      </c>
      <c r="H300" s="22"/>
      <c r="I300" s="23">
        <v>515028.98360000004</v>
      </c>
      <c r="J300" s="24">
        <f t="shared" si="40"/>
        <v>4023.9783076802878</v>
      </c>
      <c r="K300" s="26">
        <f t="shared" si="33"/>
        <v>6.7359386085267818</v>
      </c>
      <c r="L300" s="22"/>
      <c r="M300" s="24">
        <v>156588</v>
      </c>
      <c r="N300" s="26">
        <v>3.3679999999999999</v>
      </c>
      <c r="O300" s="25">
        <f t="shared" si="41"/>
        <v>4.687962303466672</v>
      </c>
      <c r="P300" s="22"/>
      <c r="Q300" s="24">
        <v>335000</v>
      </c>
      <c r="R300" s="24">
        <f t="shared" si="42"/>
        <v>3840.8313149464802</v>
      </c>
      <c r="S300" s="26">
        <f t="shared" si="43"/>
        <v>4.3813833895007068</v>
      </c>
      <c r="T300" s="27">
        <f t="shared" si="44"/>
        <v>0.95448608846020677</v>
      </c>
      <c r="U300" s="22"/>
      <c r="V300" s="38">
        <f t="shared" si="38"/>
        <v>6.4293596945608158</v>
      </c>
      <c r="W300" s="22"/>
      <c r="X300" s="42">
        <f>I300-'(A) Current Law'!J298</f>
        <v>-36052.016399999964</v>
      </c>
      <c r="Y300" s="42">
        <f>J300-'(A) Current Law'!K298</f>
        <v>-281.67838424876936</v>
      </c>
      <c r="Z300" s="38">
        <f>O300-'(A) Current Law'!P298</f>
        <v>-0.18265812618643107</v>
      </c>
      <c r="AA300" s="44">
        <f>N300-'(A) Current Law'!O298</f>
        <v>-0.23600000000000021</v>
      </c>
      <c r="AB300" s="42">
        <f>Q300-'(A) Current Law'!R298</f>
        <v>0</v>
      </c>
      <c r="AC300" s="42">
        <f>M300-'(A) Current Law'!N298</f>
        <v>-22086</v>
      </c>
      <c r="AD300" s="38">
        <f>S300-'(A) Current Law'!T298</f>
        <v>0</v>
      </c>
    </row>
    <row r="301" spans="1:30">
      <c r="A301" s="28" t="s">
        <v>602</v>
      </c>
      <c r="B301" s="29" t="s">
        <v>603</v>
      </c>
      <c r="C301" s="30">
        <v>33121664</v>
      </c>
      <c r="D301" s="21">
        <v>67.75</v>
      </c>
      <c r="E301" s="22"/>
      <c r="F301" s="48">
        <v>2500</v>
      </c>
      <c r="G301" s="45">
        <f t="shared" si="39"/>
        <v>0</v>
      </c>
      <c r="H301" s="22"/>
      <c r="I301" s="23">
        <v>445927.29280000005</v>
      </c>
      <c r="J301" s="24">
        <f t="shared" si="40"/>
        <v>6581.9526612546133</v>
      </c>
      <c r="K301" s="26">
        <f t="shared" si="33"/>
        <v>13.463311891576463</v>
      </c>
      <c r="L301" s="22"/>
      <c r="M301" s="24">
        <v>179245</v>
      </c>
      <c r="N301" s="26">
        <v>6.7320000000000002</v>
      </c>
      <c r="O301" s="25">
        <f t="shared" si="41"/>
        <v>8.0515970695192145</v>
      </c>
      <c r="P301" s="22"/>
      <c r="Q301" s="24">
        <v>0</v>
      </c>
      <c r="R301" s="24">
        <f t="shared" si="42"/>
        <v>2645.6826568265683</v>
      </c>
      <c r="S301" s="26">
        <f t="shared" si="43"/>
        <v>0</v>
      </c>
      <c r="T301" s="27">
        <f t="shared" si="44"/>
        <v>0.40196014662953589</v>
      </c>
      <c r="U301" s="22"/>
      <c r="V301" s="38">
        <f t="shared" si="38"/>
        <v>5.4117148220572489</v>
      </c>
      <c r="W301" s="22"/>
      <c r="X301" s="42">
        <f>I301-'(A) Current Law'!J299</f>
        <v>-133515.70719999995</v>
      </c>
      <c r="Y301" s="42">
        <f>J301-'(A) Current Law'!K299</f>
        <v>-1970.711545387453</v>
      </c>
      <c r="Z301" s="38">
        <f>O301-'(A) Current Law'!P299</f>
        <v>-1.9626039078229862</v>
      </c>
      <c r="AA301" s="44">
        <f>N301-'(A) Current Law'!O299</f>
        <v>-2.0149999999999997</v>
      </c>
      <c r="AB301" s="42">
        <f>Q301-'(A) Current Law'!R299</f>
        <v>0</v>
      </c>
      <c r="AC301" s="42">
        <f>M301-'(A) Current Law'!N299</f>
        <v>-68511</v>
      </c>
      <c r="AD301" s="38">
        <f>S301-'(A) Current Law'!T299</f>
        <v>0</v>
      </c>
    </row>
    <row r="302" spans="1:30">
      <c r="A302" s="28" t="s">
        <v>604</v>
      </c>
      <c r="B302" s="29" t="s">
        <v>605</v>
      </c>
      <c r="C302" s="30">
        <v>1544042627</v>
      </c>
      <c r="D302" s="21">
        <v>2053.52</v>
      </c>
      <c r="E302" s="22"/>
      <c r="F302" s="48">
        <v>2500</v>
      </c>
      <c r="G302" s="45">
        <f t="shared" si="39"/>
        <v>0</v>
      </c>
      <c r="H302" s="22"/>
      <c r="I302" s="23">
        <v>5152727.1235999996</v>
      </c>
      <c r="J302" s="24">
        <f t="shared" si="40"/>
        <v>2509.2169170984453</v>
      </c>
      <c r="K302" s="26">
        <f t="shared" si="33"/>
        <v>3.3371663667158584</v>
      </c>
      <c r="L302" s="22"/>
      <c r="M302" s="24">
        <v>538736</v>
      </c>
      <c r="N302" s="26">
        <v>1.669</v>
      </c>
      <c r="O302" s="25">
        <f t="shared" si="41"/>
        <v>2.9882537197595127</v>
      </c>
      <c r="P302" s="22"/>
      <c r="Q302" s="24">
        <v>2950000</v>
      </c>
      <c r="R302" s="24">
        <f t="shared" si="42"/>
        <v>1698.9052943238926</v>
      </c>
      <c r="S302" s="26">
        <f t="shared" si="43"/>
        <v>1.9105690143618037</v>
      </c>
      <c r="T302" s="27">
        <f t="shared" si="44"/>
        <v>0.67706593349786448</v>
      </c>
      <c r="U302" s="22"/>
      <c r="V302" s="38">
        <f t="shared" si="38"/>
        <v>2.2594816613181496</v>
      </c>
      <c r="W302" s="22"/>
      <c r="X302" s="42">
        <f>I302-'(A) Current Law'!J300</f>
        <v>162276.12359999958</v>
      </c>
      <c r="Y302" s="42">
        <f>J302-'(A) Current Law'!K300</f>
        <v>79.023395730258017</v>
      </c>
      <c r="Z302" s="38">
        <f>O302-'(A) Current Law'!P300</f>
        <v>0.10519277172779784</v>
      </c>
      <c r="AA302" s="44">
        <f>N302-'(A) Current Law'!O300</f>
        <v>5.2999999999999936E-2</v>
      </c>
      <c r="AB302" s="42">
        <f>Q302-'(A) Current Law'!R300</f>
        <v>0</v>
      </c>
      <c r="AC302" s="42">
        <f>M302-'(A) Current Law'!N300</f>
        <v>-146</v>
      </c>
      <c r="AD302" s="38">
        <f>S302-'(A) Current Law'!T300</f>
        <v>0</v>
      </c>
    </row>
    <row r="303" spans="1:30">
      <c r="A303" s="28" t="s">
        <v>606</v>
      </c>
      <c r="B303" s="29" t="s">
        <v>607</v>
      </c>
      <c r="C303" s="30">
        <v>4793231338</v>
      </c>
      <c r="D303" s="21">
        <v>13926.949999999999</v>
      </c>
      <c r="E303" s="22"/>
      <c r="F303" s="48">
        <v>2500</v>
      </c>
      <c r="G303" s="45">
        <f t="shared" si="39"/>
        <v>0</v>
      </c>
      <c r="H303" s="22"/>
      <c r="I303" s="23">
        <v>34817375</v>
      </c>
      <c r="J303" s="24">
        <f t="shared" si="40"/>
        <v>2500</v>
      </c>
      <c r="K303" s="26">
        <f t="shared" si="33"/>
        <v>7.2638628400789278</v>
      </c>
      <c r="L303" s="22"/>
      <c r="M303" s="24">
        <v>11081742</v>
      </c>
      <c r="N303" s="26">
        <v>3.6320000000000001</v>
      </c>
      <c r="O303" s="25">
        <f t="shared" si="41"/>
        <v>4.9519064126589418</v>
      </c>
      <c r="P303" s="22"/>
      <c r="Q303" s="24">
        <v>12677756</v>
      </c>
      <c r="R303" s="24">
        <f t="shared" si="42"/>
        <v>1706.008709731851</v>
      </c>
      <c r="S303" s="26">
        <f t="shared" si="43"/>
        <v>2.6449288811688896</v>
      </c>
      <c r="T303" s="27">
        <f t="shared" si="44"/>
        <v>0.6824034838927403</v>
      </c>
      <c r="U303" s="22"/>
      <c r="V303" s="38">
        <f t="shared" si="38"/>
        <v>4.956885308588876</v>
      </c>
      <c r="W303" s="22"/>
      <c r="X303" s="42">
        <f>I303-'(A) Current Law'!J301</f>
        <v>-8006580</v>
      </c>
      <c r="Y303" s="42">
        <f>J303-'(A) Current Law'!K301</f>
        <v>-574.89830867490764</v>
      </c>
      <c r="Z303" s="38">
        <f>O303-'(A) Current Law'!P301</f>
        <v>-0.78225746591327994</v>
      </c>
      <c r="AA303" s="44">
        <f>N303-'(A) Current Law'!O301</f>
        <v>-0.83499999999999952</v>
      </c>
      <c r="AB303" s="42">
        <f>Q303-'(A) Current Law'!R301</f>
        <v>0</v>
      </c>
      <c r="AC303" s="42">
        <f>M303-'(A) Current Law'!N301</f>
        <v>-4257039</v>
      </c>
      <c r="AD303" s="38">
        <f>S303-'(A) Current Law'!T301</f>
        <v>0</v>
      </c>
    </row>
    <row r="304" spans="1:30">
      <c r="A304" s="28" t="s">
        <v>608</v>
      </c>
      <c r="B304" s="29" t="s">
        <v>609</v>
      </c>
      <c r="C304" s="30">
        <v>3170829684</v>
      </c>
      <c r="D304" s="21">
        <v>5232.0200000000004</v>
      </c>
      <c r="E304" s="22"/>
      <c r="F304" s="48">
        <v>2500</v>
      </c>
      <c r="G304" s="45">
        <f t="shared" si="39"/>
        <v>0</v>
      </c>
      <c r="H304" s="22"/>
      <c r="I304" s="23">
        <v>13080050.000000002</v>
      </c>
      <c r="J304" s="24">
        <f t="shared" si="40"/>
        <v>2500</v>
      </c>
      <c r="K304" s="26">
        <f t="shared" si="33"/>
        <v>4.125119070886055</v>
      </c>
      <c r="L304" s="22"/>
      <c r="M304" s="24">
        <v>2355423</v>
      </c>
      <c r="N304" s="26">
        <v>2.0630000000000002</v>
      </c>
      <c r="O304" s="25">
        <f t="shared" si="41"/>
        <v>3.3822778480081879</v>
      </c>
      <c r="P304" s="22"/>
      <c r="Q304" s="24">
        <v>8085000</v>
      </c>
      <c r="R304" s="24">
        <f t="shared" si="42"/>
        <v>1995.4860646557161</v>
      </c>
      <c r="S304" s="26">
        <f t="shared" si="43"/>
        <v>2.5498058255215956</v>
      </c>
      <c r="T304" s="27">
        <f t="shared" si="44"/>
        <v>0.79819442586228639</v>
      </c>
      <c r="U304" s="22"/>
      <c r="V304" s="38">
        <f t="shared" si="38"/>
        <v>3.2926470483994623</v>
      </c>
      <c r="W304" s="22"/>
      <c r="X304" s="42">
        <f>I304-'(A) Current Law'!J302</f>
        <v>827364.00000000186</v>
      </c>
      <c r="Y304" s="42">
        <f>J304-'(A) Current Law'!K302</f>
        <v>158.13471661041058</v>
      </c>
      <c r="Z304" s="38">
        <f>O304-'(A) Current Law'!P302</f>
        <v>0.1831211568788893</v>
      </c>
      <c r="AA304" s="44">
        <f>N304-'(A) Current Law'!O302</f>
        <v>0.13100000000000023</v>
      </c>
      <c r="AB304" s="42">
        <f>Q304-'(A) Current Law'!R302</f>
        <v>0</v>
      </c>
      <c r="AC304" s="42">
        <f>M304-'(A) Current Law'!N302</f>
        <v>246718</v>
      </c>
      <c r="AD304" s="38">
        <f>S304-'(A) Current Law'!T302</f>
        <v>0</v>
      </c>
    </row>
    <row r="305" spans="1:30">
      <c r="A305" s="1" t="s">
        <v>610</v>
      </c>
      <c r="B305" s="2" t="s">
        <v>611</v>
      </c>
      <c r="C305" s="20">
        <v>377611961</v>
      </c>
      <c r="D305" s="21">
        <v>1307.4099999999999</v>
      </c>
      <c r="E305" s="22"/>
      <c r="F305" s="48">
        <v>2500</v>
      </c>
      <c r="G305" s="45">
        <f t="shared" si="39"/>
        <v>0</v>
      </c>
      <c r="H305" s="22"/>
      <c r="I305" s="23">
        <v>3268524.9999999995</v>
      </c>
      <c r="J305" s="24">
        <f t="shared" si="40"/>
        <v>2500</v>
      </c>
      <c r="K305" s="26">
        <f t="shared" si="33"/>
        <v>8.6557771934560073</v>
      </c>
      <c r="L305" s="22"/>
      <c r="M305" s="24">
        <v>1135827</v>
      </c>
      <c r="N305" s="26">
        <v>4.3280000000000003</v>
      </c>
      <c r="O305" s="25">
        <f t="shared" si="41"/>
        <v>5.6478560540088392</v>
      </c>
      <c r="P305" s="22"/>
      <c r="Q305" s="24">
        <v>725000</v>
      </c>
      <c r="R305" s="24">
        <f t="shared" si="42"/>
        <v>1423.2926167001938</v>
      </c>
      <c r="S305" s="26">
        <f t="shared" si="43"/>
        <v>1.9199603690519751</v>
      </c>
      <c r="T305" s="27">
        <f t="shared" si="44"/>
        <v>0.56931704668007743</v>
      </c>
      <c r="U305" s="22"/>
      <c r="V305" s="38">
        <f t="shared" si="38"/>
        <v>4.9278815084991443</v>
      </c>
      <c r="W305" s="22"/>
      <c r="X305" s="42">
        <f>I305-'(A) Current Law'!J303</f>
        <v>150902.99999999953</v>
      </c>
      <c r="Y305" s="42">
        <f>J305-'(A) Current Law'!K303</f>
        <v>115.42132919283131</v>
      </c>
      <c r="Z305" s="38">
        <f>O305-'(A) Current Law'!P303</f>
        <v>0.25275682408799405</v>
      </c>
      <c r="AA305" s="44">
        <f>N305-'(A) Current Law'!O303</f>
        <v>0.20000000000000018</v>
      </c>
      <c r="AB305" s="42">
        <f>Q305-'(A) Current Law'!R303</f>
        <v>0</v>
      </c>
      <c r="AC305" s="42">
        <f>M305-'(A) Current Law'!N303</f>
        <v>55459</v>
      </c>
      <c r="AD305" s="38">
        <f>S305-'(A) Current Law'!T303</f>
        <v>0</v>
      </c>
    </row>
  </sheetData>
  <mergeCells count="6">
    <mergeCell ref="B5:D5"/>
    <mergeCell ref="I5:K5"/>
    <mergeCell ref="M5:O5"/>
    <mergeCell ref="Q5:T5"/>
    <mergeCell ref="X5:AD5"/>
    <mergeCell ref="F5:G5"/>
  </mergeCells>
  <pageMargins left="0.7" right="0.7" top="0.75" bottom="0.75" header="0.3" footer="0.3"/>
  <pageSetup paperSize="5" scale="48" fitToHeight="6" orientation="landscape" r:id="rId1"/>
  <headerFooter>
    <oddFooter>&amp;L&amp;"-,Regular"&amp;8Levy and Local Effort Assistance Technical Working Group&amp;C&amp;"-,Regular"&amp;8Technical Appendix for Option 2 &amp;R&amp;"-,Regular"&amp;8Tab B: $2,500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D305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1.33203125" style="32" customWidth="1"/>
    <col min="7" max="7" width="15.33203125" style="32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4" width="13.44140625" style="3" customWidth="1"/>
    <col min="15" max="15" width="14.5546875" style="3" bestFit="1" customWidth="1"/>
    <col min="16" max="16" width="3.109375" style="3" customWidth="1"/>
    <col min="17" max="17" width="15" style="3" bestFit="1" customWidth="1"/>
    <col min="18" max="18" width="11.77734375" style="3" customWidth="1"/>
    <col min="19" max="19" width="14.33203125" style="3" customWidth="1"/>
    <col min="20" max="20" width="10.109375" style="3" customWidth="1"/>
    <col min="21" max="21" width="3.109375" style="3" customWidth="1"/>
    <col min="22" max="22" width="17.44140625" style="1" customWidth="1"/>
    <col min="23" max="23" width="3.109375" style="3" customWidth="1"/>
    <col min="24" max="24" width="13.33203125" style="1" bestFit="1" customWidth="1"/>
    <col min="25" max="25" width="13.33203125" style="49" customWidth="1"/>
    <col min="26" max="27" width="13.33203125" style="1" customWidth="1"/>
    <col min="28" max="28" width="12.6640625" style="1" customWidth="1"/>
    <col min="29" max="29" width="12.77734375" style="1" bestFit="1" customWidth="1"/>
    <col min="30" max="30" width="16" style="1" bestFit="1" customWidth="1"/>
    <col min="31" max="16384" width="8.88671875" style="1"/>
  </cols>
  <sheetData>
    <row r="1" spans="1:30" ht="25.8">
      <c r="A1" s="89" t="s">
        <v>681</v>
      </c>
      <c r="C1" s="2"/>
      <c r="D1" s="2"/>
    </row>
    <row r="2" spans="1:30" ht="18">
      <c r="A2" s="40" t="s">
        <v>636</v>
      </c>
    </row>
    <row r="3" spans="1:30" s="3" customFormat="1">
      <c r="A3" s="3" t="s">
        <v>639</v>
      </c>
      <c r="B3" s="2"/>
      <c r="F3" s="32"/>
      <c r="G3" s="32"/>
      <c r="Y3" s="24"/>
    </row>
    <row r="4" spans="1:30" s="3" customFormat="1" ht="16.2" thickBot="1">
      <c r="A4" s="90" t="s">
        <v>665</v>
      </c>
      <c r="B4" s="2"/>
      <c r="F4" s="32"/>
      <c r="G4" s="32"/>
      <c r="Y4" s="24"/>
    </row>
    <row r="5" spans="1:30" ht="16.2" thickBot="1">
      <c r="B5" s="91" t="s">
        <v>0</v>
      </c>
      <c r="C5" s="92"/>
      <c r="D5" s="93"/>
      <c r="E5" s="4"/>
      <c r="F5" s="97" t="s">
        <v>617</v>
      </c>
      <c r="G5" s="98"/>
      <c r="H5" s="4"/>
      <c r="I5" s="94" t="s">
        <v>619</v>
      </c>
      <c r="J5" s="95"/>
      <c r="K5" s="95"/>
      <c r="L5" s="4"/>
      <c r="M5" s="91" t="s">
        <v>620</v>
      </c>
      <c r="N5" s="92"/>
      <c r="O5" s="93"/>
      <c r="P5" s="4"/>
      <c r="Q5" s="94" t="s">
        <v>671</v>
      </c>
      <c r="R5" s="95"/>
      <c r="S5" s="95"/>
      <c r="T5" s="96"/>
      <c r="U5" s="4"/>
      <c r="V5" s="39" t="s">
        <v>631</v>
      </c>
      <c r="W5" s="4"/>
      <c r="X5" s="94" t="s">
        <v>632</v>
      </c>
      <c r="Y5" s="95"/>
      <c r="Z5" s="95"/>
      <c r="AA5" s="95"/>
      <c r="AB5" s="95"/>
      <c r="AC5" s="95"/>
      <c r="AD5" s="96"/>
    </row>
    <row r="6" spans="1:30">
      <c r="B6" s="5" t="s">
        <v>2</v>
      </c>
      <c r="C6" s="6" t="s">
        <v>3</v>
      </c>
      <c r="D6" s="6" t="s">
        <v>4</v>
      </c>
      <c r="E6" s="7"/>
      <c r="F6" s="33" t="s">
        <v>625</v>
      </c>
      <c r="G6" s="33" t="s">
        <v>5</v>
      </c>
      <c r="H6" s="7"/>
      <c r="I6" s="8" t="s">
        <v>6</v>
      </c>
      <c r="J6" s="8" t="s">
        <v>7</v>
      </c>
      <c r="K6" s="8" t="s">
        <v>8</v>
      </c>
      <c r="L6" s="7"/>
      <c r="M6" s="8" t="s">
        <v>9</v>
      </c>
      <c r="N6" s="8" t="s">
        <v>640</v>
      </c>
      <c r="O6" s="8" t="s">
        <v>10</v>
      </c>
      <c r="P6" s="7"/>
      <c r="Q6" s="8" t="s">
        <v>614</v>
      </c>
      <c r="R6" s="8" t="s">
        <v>615</v>
      </c>
      <c r="S6" s="8" t="s">
        <v>616</v>
      </c>
      <c r="T6" s="8" t="s">
        <v>621</v>
      </c>
      <c r="U6" s="7"/>
      <c r="V6" s="8" t="s">
        <v>643</v>
      </c>
      <c r="W6" s="7"/>
      <c r="X6" s="8" t="s">
        <v>645</v>
      </c>
      <c r="Y6" s="50" t="s">
        <v>651</v>
      </c>
      <c r="Z6" s="8" t="s">
        <v>646</v>
      </c>
      <c r="AA6" s="8" t="s">
        <v>647</v>
      </c>
      <c r="AB6" s="8" t="s">
        <v>648</v>
      </c>
      <c r="AC6" s="8" t="s">
        <v>652</v>
      </c>
      <c r="AD6" s="8" t="s">
        <v>654</v>
      </c>
    </row>
    <row r="7" spans="1:30" ht="93.6" customHeight="1">
      <c r="B7" s="9" t="s">
        <v>11</v>
      </c>
      <c r="C7" s="9" t="s">
        <v>12</v>
      </c>
      <c r="D7" s="9" t="s">
        <v>13</v>
      </c>
      <c r="E7" s="10"/>
      <c r="F7" s="34" t="s">
        <v>667</v>
      </c>
      <c r="G7" s="34" t="s">
        <v>642</v>
      </c>
      <c r="H7" s="10"/>
      <c r="I7" s="34" t="s">
        <v>626</v>
      </c>
      <c r="J7" s="9" t="s">
        <v>627</v>
      </c>
      <c r="K7" s="9" t="s">
        <v>628</v>
      </c>
      <c r="L7" s="10"/>
      <c r="M7" s="34" t="s">
        <v>629</v>
      </c>
      <c r="N7" s="34" t="s">
        <v>649</v>
      </c>
      <c r="O7" s="9" t="s">
        <v>630</v>
      </c>
      <c r="P7" s="10"/>
      <c r="Q7" s="34" t="s">
        <v>668</v>
      </c>
      <c r="R7" s="9" t="s">
        <v>669</v>
      </c>
      <c r="S7" s="9" t="s">
        <v>673</v>
      </c>
      <c r="T7" s="11" t="s">
        <v>18</v>
      </c>
      <c r="U7" s="10"/>
      <c r="V7" s="19" t="s">
        <v>686</v>
      </c>
      <c r="W7" s="10"/>
      <c r="X7" s="34" t="s">
        <v>633</v>
      </c>
      <c r="Y7" s="51" t="s">
        <v>644</v>
      </c>
      <c r="Z7" s="34" t="s">
        <v>655</v>
      </c>
      <c r="AA7" s="11" t="s">
        <v>653</v>
      </c>
      <c r="AB7" s="34" t="s">
        <v>674</v>
      </c>
      <c r="AC7" s="34" t="s">
        <v>634</v>
      </c>
      <c r="AD7" s="11" t="s">
        <v>675</v>
      </c>
    </row>
    <row r="8" spans="1:30" s="12" customFormat="1">
      <c r="B8" s="11" t="s">
        <v>19</v>
      </c>
      <c r="C8" s="13">
        <f>SUM(C10:C305)</f>
        <v>970481348130.27002</v>
      </c>
      <c r="D8" s="14">
        <f>SUM(D10:D305)</f>
        <v>988005.72000000009</v>
      </c>
      <c r="E8" s="10"/>
      <c r="F8" s="46">
        <f>F10</f>
        <v>2750</v>
      </c>
      <c r="G8" s="47">
        <f>SUM(G10:G305)</f>
        <v>5</v>
      </c>
      <c r="H8" s="10"/>
      <c r="I8" s="13">
        <f>SUM(I10:I305)</f>
        <v>2782570960.6311998</v>
      </c>
      <c r="J8" s="13">
        <f>I8/D8</f>
        <v>2816.3510638695489</v>
      </c>
      <c r="K8" s="41">
        <f>I8/C8*1000</f>
        <v>2.8672070472988511</v>
      </c>
      <c r="L8" s="10"/>
      <c r="M8" s="13">
        <f>SUM(M10:M305)</f>
        <v>330408090</v>
      </c>
      <c r="N8" s="15">
        <v>1.4339999999999999</v>
      </c>
      <c r="O8" s="15">
        <f>(I8-M8)/C8*1000</f>
        <v>2.5267490976055731</v>
      </c>
      <c r="P8" s="10"/>
      <c r="Q8" s="13">
        <f>SUM(Q10:Q305)</f>
        <v>1939604845.3504</v>
      </c>
      <c r="R8" s="16">
        <f>(M8+Q8)/D8</f>
        <v>2297.5706409375848</v>
      </c>
      <c r="S8" s="15">
        <f>Q8/C8*1000</f>
        <v>1.9986008480093347</v>
      </c>
      <c r="T8" s="17">
        <f>(M8+Q8)/I8</f>
        <v>0.81579696168304328</v>
      </c>
      <c r="U8" s="10"/>
      <c r="V8" s="37">
        <f>(Q8+M8)/C8*1000</f>
        <v>2.3390587977026125</v>
      </c>
      <c r="W8" s="10"/>
      <c r="X8" s="16">
        <f>I8-'(A) Current Law'!J6</f>
        <v>207768193.63119984</v>
      </c>
      <c r="Y8" s="16">
        <f>J8-'(A) Current Law'!K6</f>
        <v>210.29047648752476</v>
      </c>
      <c r="Z8" s="37">
        <f>O8-'(A) Current Law'!P6</f>
        <v>0.19501182788913907</v>
      </c>
      <c r="AA8" s="43">
        <f>N8-'(A) Current Law'!O6</f>
        <v>0.16700000000000004</v>
      </c>
      <c r="AB8" s="16">
        <f>Q8-'(A) Current Law'!R6</f>
        <v>6371977.350399971</v>
      </c>
      <c r="AC8" s="16">
        <f>M8-'(A) Current Law'!N6</f>
        <v>18512852</v>
      </c>
      <c r="AD8" s="37">
        <f>S8-'(A) Current Law'!T6</f>
        <v>6.5657906385077069E-3</v>
      </c>
    </row>
    <row r="9" spans="1:30">
      <c r="C9" s="13"/>
      <c r="D9" s="18"/>
      <c r="E9" s="10"/>
      <c r="F9" s="29"/>
      <c r="G9" s="29"/>
      <c r="H9" s="10"/>
      <c r="I9" s="13"/>
      <c r="J9" s="13"/>
      <c r="K9" s="13"/>
      <c r="L9" s="10"/>
      <c r="M9" s="9"/>
      <c r="N9" s="9"/>
      <c r="O9" s="19"/>
      <c r="P9" s="10"/>
      <c r="Q9" s="9"/>
      <c r="R9" s="9"/>
      <c r="S9" s="19"/>
      <c r="U9" s="10"/>
      <c r="V9" s="3"/>
      <c r="W9" s="10"/>
    </row>
    <row r="10" spans="1:30">
      <c r="A10" s="1" t="s">
        <v>20</v>
      </c>
      <c r="B10" s="2" t="s">
        <v>21</v>
      </c>
      <c r="C10" s="20">
        <v>1340800873</v>
      </c>
      <c r="D10" s="21">
        <v>2995.45</v>
      </c>
      <c r="E10" s="22"/>
      <c r="F10" s="48">
        <v>2750</v>
      </c>
      <c r="G10" s="45">
        <f>IF(F10&gt;2750,1,0)</f>
        <v>0</v>
      </c>
      <c r="H10" s="22"/>
      <c r="I10" s="23">
        <v>8237487.4999999991</v>
      </c>
      <c r="J10" s="24">
        <f t="shared" ref="J10:J73" si="0">I10/D10</f>
        <v>2750</v>
      </c>
      <c r="K10" s="26">
        <f t="shared" ref="K10:K73" si="1">I10/C10*1000</f>
        <v>6.1437068440810894</v>
      </c>
      <c r="L10" s="22"/>
      <c r="M10" s="24">
        <v>2196127</v>
      </c>
      <c r="N10" s="26">
        <v>3.0720000000000001</v>
      </c>
      <c r="O10" s="25">
        <f t="shared" ref="O10:O73" si="2">(I10-M10)/C10*1000</f>
        <v>4.5057850286766623</v>
      </c>
      <c r="P10" s="22"/>
      <c r="Q10" s="24">
        <v>4868000</v>
      </c>
      <c r="R10" s="24">
        <f t="shared" ref="R10:R73" si="3">(M10+Q10)/D10</f>
        <v>2358.2857333622665</v>
      </c>
      <c r="S10" s="26">
        <f t="shared" ref="S10:S73" si="4">Q10/C10*1000</f>
        <v>3.6306658938161358</v>
      </c>
      <c r="T10" s="27">
        <f t="shared" ref="T10:T73" si="5">(M10+Q10)/I10</f>
        <v>0.85755844849536955</v>
      </c>
      <c r="U10" s="22"/>
      <c r="V10" s="38">
        <f t="shared" ref="V10:V73" si="6">(Q10+M10)/C10*1000</f>
        <v>5.2685877092205624</v>
      </c>
      <c r="W10" s="22"/>
      <c r="X10" s="42">
        <f>I10-'(A) Current Law'!J8</f>
        <v>-293052.50000000093</v>
      </c>
      <c r="Y10" s="42">
        <f>J10-'(A) Current Law'!K8</f>
        <v>-97.832546028143042</v>
      </c>
      <c r="Z10" s="38">
        <f>O10-'(A) Current Law'!P8</f>
        <v>5.7595054981739224E-2</v>
      </c>
      <c r="AA10" s="44">
        <f>N10-'(A) Current Law'!O8</f>
        <v>-0.10899999999999999</v>
      </c>
      <c r="AB10" s="42">
        <f>Q10-'(A) Current Law'!R8</f>
        <v>0</v>
      </c>
      <c r="AC10" s="42">
        <f>M10-'(A) Current Law'!N8</f>
        <v>-370276</v>
      </c>
      <c r="AD10" s="38">
        <f>S10-'(A) Current Law'!T8</f>
        <v>0</v>
      </c>
    </row>
    <row r="11" spans="1:30">
      <c r="A11" s="1" t="s">
        <v>22</v>
      </c>
      <c r="B11" s="2" t="s">
        <v>23</v>
      </c>
      <c r="C11" s="20">
        <v>382647417</v>
      </c>
      <c r="D11" s="21">
        <v>573.9</v>
      </c>
      <c r="E11" s="22"/>
      <c r="F11" s="48">
        <v>2750</v>
      </c>
      <c r="G11" s="45">
        <f t="shared" ref="G11:G74" si="7">IF(F11&gt;2750,1,0)</f>
        <v>0</v>
      </c>
      <c r="H11" s="22"/>
      <c r="I11" s="23">
        <v>1683139.7287999999</v>
      </c>
      <c r="J11" s="24">
        <f t="shared" si="0"/>
        <v>2932.8101216239761</v>
      </c>
      <c r="K11" s="26">
        <f t="shared" si="1"/>
        <v>4.3986700393694278</v>
      </c>
      <c r="L11" s="22"/>
      <c r="M11" s="24">
        <v>292770</v>
      </c>
      <c r="N11" s="26">
        <v>2.1989999999999998</v>
      </c>
      <c r="O11" s="25">
        <f t="shared" si="2"/>
        <v>3.6335531537117363</v>
      </c>
      <c r="P11" s="22"/>
      <c r="Q11" s="24">
        <v>577109</v>
      </c>
      <c r="R11" s="24">
        <f t="shared" si="3"/>
        <v>1515.7327060463497</v>
      </c>
      <c r="S11" s="26">
        <f t="shared" si="4"/>
        <v>1.5082004329850212</v>
      </c>
      <c r="T11" s="27">
        <f t="shared" si="5"/>
        <v>0.516819242701961</v>
      </c>
      <c r="U11" s="22"/>
      <c r="V11" s="38">
        <f t="shared" si="6"/>
        <v>2.2733173186427127</v>
      </c>
      <c r="W11" s="22"/>
      <c r="X11" s="42">
        <f>I11-'(A) Current Law'!J9</f>
        <v>250288.72879999992</v>
      </c>
      <c r="Y11" s="42">
        <f>J11-'(A) Current Law'!K9</f>
        <v>436.11906046349486</v>
      </c>
      <c r="Z11" s="38">
        <f>O11-'(A) Current Law'!P9</f>
        <v>0.4940729256248968</v>
      </c>
      <c r="AA11" s="44">
        <f>N11-'(A) Current Law'!O9</f>
        <v>0.32699999999999974</v>
      </c>
      <c r="AB11" s="42">
        <f>Q11-'(A) Current Law'!R9</f>
        <v>0</v>
      </c>
      <c r="AC11" s="42">
        <f>M11-'(A) Current Law'!N9</f>
        <v>61233</v>
      </c>
      <c r="AD11" s="38">
        <f>S11-'(A) Current Law'!T9</f>
        <v>0</v>
      </c>
    </row>
    <row r="12" spans="1:30">
      <c r="A12" s="1" t="s">
        <v>24</v>
      </c>
      <c r="B12" s="2" t="s">
        <v>25</v>
      </c>
      <c r="C12" s="20">
        <v>68687026</v>
      </c>
      <c r="D12" s="21">
        <v>65.22</v>
      </c>
      <c r="E12" s="22"/>
      <c r="F12" s="48">
        <v>2750</v>
      </c>
      <c r="G12" s="45">
        <f t="shared" si="7"/>
        <v>0</v>
      </c>
      <c r="H12" s="22"/>
      <c r="I12" s="23">
        <v>470875.28920000006</v>
      </c>
      <c r="J12" s="24">
        <f t="shared" si="0"/>
        <v>7219.7989757743035</v>
      </c>
      <c r="K12" s="26">
        <f t="shared" si="1"/>
        <v>6.8553745389995493</v>
      </c>
      <c r="L12" s="22"/>
      <c r="M12" s="24">
        <v>136949</v>
      </c>
      <c r="N12" s="26">
        <v>3.4279999999999999</v>
      </c>
      <c r="O12" s="25">
        <f t="shared" si="2"/>
        <v>4.8615627818854765</v>
      </c>
      <c r="P12" s="22"/>
      <c r="Q12" s="24">
        <v>185000</v>
      </c>
      <c r="R12" s="24">
        <f t="shared" si="3"/>
        <v>4936.3538791781666</v>
      </c>
      <c r="S12" s="26">
        <f t="shared" si="4"/>
        <v>2.693376184317545</v>
      </c>
      <c r="T12" s="27">
        <f t="shared" si="5"/>
        <v>0.68372456016322203</v>
      </c>
      <c r="U12" s="22"/>
      <c r="V12" s="38">
        <f t="shared" si="6"/>
        <v>4.6871879414316178</v>
      </c>
      <c r="W12" s="22"/>
      <c r="X12" s="42">
        <f>I12-'(A) Current Law'!J10</f>
        <v>-104105.71079999994</v>
      </c>
      <c r="Y12" s="42">
        <f>J12-'(A) Current Law'!K10</f>
        <v>-1596.2237166513332</v>
      </c>
      <c r="Z12" s="38">
        <f>O12-'(A) Current Law'!P10</f>
        <v>-0.59080605411566367</v>
      </c>
      <c r="AA12" s="44">
        <f>N12-'(A) Current Law'!O10</f>
        <v>-0.75800000000000001</v>
      </c>
      <c r="AB12" s="42">
        <f>Q12-'(A) Current Law'!R10</f>
        <v>0</v>
      </c>
      <c r="AC12" s="42">
        <f>M12-'(A) Current Law'!N10</f>
        <v>-63525</v>
      </c>
      <c r="AD12" s="38">
        <f>S12-'(A) Current Law'!T10</f>
        <v>0</v>
      </c>
    </row>
    <row r="13" spans="1:30">
      <c r="A13" s="1" t="s">
        <v>26</v>
      </c>
      <c r="B13" s="2" t="s">
        <v>27</v>
      </c>
      <c r="C13" s="20">
        <v>5324061760</v>
      </c>
      <c r="D13" s="21">
        <v>2620.4899999999998</v>
      </c>
      <c r="E13" s="22"/>
      <c r="F13" s="48">
        <v>2750</v>
      </c>
      <c r="G13" s="45">
        <f t="shared" si="7"/>
        <v>0</v>
      </c>
      <c r="H13" s="22"/>
      <c r="I13" s="23">
        <v>7206347.4999999991</v>
      </c>
      <c r="J13" s="24">
        <f t="shared" si="0"/>
        <v>2750</v>
      </c>
      <c r="K13" s="26">
        <f t="shared" si="1"/>
        <v>1.3535431827898254</v>
      </c>
      <c r="L13" s="22"/>
      <c r="M13" s="24">
        <v>0</v>
      </c>
      <c r="N13" s="26">
        <v>0.67700000000000005</v>
      </c>
      <c r="O13" s="25">
        <f t="shared" si="2"/>
        <v>1.3535431827898254</v>
      </c>
      <c r="P13" s="22"/>
      <c r="Q13" s="24">
        <v>6820000</v>
      </c>
      <c r="R13" s="24">
        <f t="shared" si="3"/>
        <v>2602.5666955416737</v>
      </c>
      <c r="S13" s="26">
        <f t="shared" si="4"/>
        <v>1.2809768758204638</v>
      </c>
      <c r="T13" s="27">
        <f t="shared" si="5"/>
        <v>0.94638788928788142</v>
      </c>
      <c r="U13" s="22"/>
      <c r="V13" s="38">
        <f t="shared" si="6"/>
        <v>1.2809768758204638</v>
      </c>
      <c r="W13" s="22"/>
      <c r="X13" s="42">
        <f>I13-'(A) Current Law'!J11</f>
        <v>-417949.50000000093</v>
      </c>
      <c r="Y13" s="42">
        <f>J13-'(A) Current Law'!K11</f>
        <v>-159.49288110238967</v>
      </c>
      <c r="Z13" s="38">
        <f>O13-'(A) Current Law'!P11</f>
        <v>-7.8502000698053687E-2</v>
      </c>
      <c r="AA13" s="44">
        <f>N13-'(A) Current Law'!O11</f>
        <v>9.7000000000000086E-2</v>
      </c>
      <c r="AB13" s="42">
        <f>Q13-'(A) Current Law'!R11</f>
        <v>0</v>
      </c>
      <c r="AC13" s="42">
        <f>M13-'(A) Current Law'!N11</f>
        <v>0</v>
      </c>
      <c r="AD13" s="38">
        <f>S13-'(A) Current Law'!T11</f>
        <v>0</v>
      </c>
    </row>
    <row r="14" spans="1:30">
      <c r="A14" s="1" t="s">
        <v>28</v>
      </c>
      <c r="B14" s="2" t="s">
        <v>29</v>
      </c>
      <c r="C14" s="20">
        <v>4002706151</v>
      </c>
      <c r="D14" s="21">
        <v>5299.5599999999995</v>
      </c>
      <c r="E14" s="22"/>
      <c r="F14" s="48">
        <v>2750</v>
      </c>
      <c r="G14" s="45">
        <f t="shared" si="7"/>
        <v>0</v>
      </c>
      <c r="H14" s="22"/>
      <c r="I14" s="23">
        <v>14573789.999999998</v>
      </c>
      <c r="J14" s="24">
        <f t="shared" si="0"/>
        <v>2750</v>
      </c>
      <c r="K14" s="26">
        <f t="shared" si="1"/>
        <v>3.6409842367167058</v>
      </c>
      <c r="L14" s="22"/>
      <c r="M14" s="24">
        <v>1545462</v>
      </c>
      <c r="N14" s="26">
        <v>1.82</v>
      </c>
      <c r="O14" s="25">
        <f t="shared" si="2"/>
        <v>3.2548799508415369</v>
      </c>
      <c r="P14" s="22"/>
      <c r="Q14" s="24">
        <v>11335000</v>
      </c>
      <c r="R14" s="24">
        <f t="shared" si="3"/>
        <v>2430.4776245575108</v>
      </c>
      <c r="S14" s="26">
        <f t="shared" si="4"/>
        <v>2.831834157290853</v>
      </c>
      <c r="T14" s="27">
        <f t="shared" si="5"/>
        <v>0.88381004529364027</v>
      </c>
      <c r="U14" s="22"/>
      <c r="V14" s="38">
        <f t="shared" si="6"/>
        <v>3.2179384431660223</v>
      </c>
      <c r="W14" s="22"/>
      <c r="X14" s="42">
        <f>I14-'(A) Current Law'!J12</f>
        <v>2689299.9999999981</v>
      </c>
      <c r="Y14" s="42">
        <f>J14-'(A) Current Law'!K12</f>
        <v>507.45722286378486</v>
      </c>
      <c r="Z14" s="38">
        <f>O14-'(A) Current Law'!P12</f>
        <v>0.50370097727416141</v>
      </c>
      <c r="AA14" s="44">
        <f>N14-'(A) Current Law'!O12</f>
        <v>0.33499999999999996</v>
      </c>
      <c r="AB14" s="42">
        <f>Q14-'(A) Current Law'!R12</f>
        <v>322839</v>
      </c>
      <c r="AC14" s="42">
        <f>M14-'(A) Current Law'!N12</f>
        <v>673133</v>
      </c>
      <c r="AD14" s="38">
        <f>S14-'(A) Current Law'!T12</f>
        <v>8.0655183723477464E-2</v>
      </c>
    </row>
    <row r="15" spans="1:30">
      <c r="A15" s="1" t="s">
        <v>30</v>
      </c>
      <c r="B15" s="2" t="s">
        <v>31</v>
      </c>
      <c r="C15" s="20">
        <v>349534641</v>
      </c>
      <c r="D15" s="21">
        <v>616.92999999999995</v>
      </c>
      <c r="E15" s="22"/>
      <c r="F15" s="48">
        <v>2750</v>
      </c>
      <c r="G15" s="45">
        <f t="shared" si="7"/>
        <v>0</v>
      </c>
      <c r="H15" s="22"/>
      <c r="I15" s="23">
        <v>1787137.5923999997</v>
      </c>
      <c r="J15" s="24">
        <f t="shared" si="0"/>
        <v>2896.8239385343554</v>
      </c>
      <c r="K15" s="26">
        <f t="shared" si="1"/>
        <v>5.1129055114168205</v>
      </c>
      <c r="L15" s="22"/>
      <c r="M15" s="24">
        <v>392247</v>
      </c>
      <c r="N15" s="26">
        <v>2.556</v>
      </c>
      <c r="O15" s="25">
        <f t="shared" si="2"/>
        <v>3.9907077261621109</v>
      </c>
      <c r="P15" s="22"/>
      <c r="Q15" s="24">
        <v>1210000</v>
      </c>
      <c r="R15" s="24">
        <f t="shared" si="3"/>
        <v>2597.1293339600929</v>
      </c>
      <c r="S15" s="26">
        <f t="shared" si="4"/>
        <v>3.4617455841808824</v>
      </c>
      <c r="T15" s="27">
        <f t="shared" si="5"/>
        <v>0.89654372825782003</v>
      </c>
      <c r="U15" s="22"/>
      <c r="V15" s="38">
        <f t="shared" si="6"/>
        <v>4.5839433694355911</v>
      </c>
      <c r="W15" s="22"/>
      <c r="X15" s="42">
        <f>I15-'(A) Current Law'!J13</f>
        <v>92790.592399999732</v>
      </c>
      <c r="Y15" s="42">
        <f>J15-'(A) Current Law'!K13</f>
        <v>150.4070030635562</v>
      </c>
      <c r="Z15" s="38">
        <f>O15-'(A) Current Law'!P13</f>
        <v>0.30013789792010837</v>
      </c>
      <c r="AA15" s="44">
        <f>N15-'(A) Current Law'!O13</f>
        <v>0.13200000000000012</v>
      </c>
      <c r="AB15" s="42">
        <f>Q15-'(A) Current Law'!R13</f>
        <v>0</v>
      </c>
      <c r="AC15" s="42">
        <f>M15-'(A) Current Law'!N13</f>
        <v>-12118</v>
      </c>
      <c r="AD15" s="38">
        <f>S15-'(A) Current Law'!T13</f>
        <v>0</v>
      </c>
    </row>
    <row r="16" spans="1:30">
      <c r="A16" s="1" t="s">
        <v>32</v>
      </c>
      <c r="B16" s="2" t="s">
        <v>33</v>
      </c>
      <c r="C16" s="20">
        <v>10451688904</v>
      </c>
      <c r="D16" s="21">
        <v>13503.480000000001</v>
      </c>
      <c r="E16" s="22"/>
      <c r="F16" s="48">
        <v>2750</v>
      </c>
      <c r="G16" s="45">
        <f t="shared" si="7"/>
        <v>0</v>
      </c>
      <c r="H16" s="22"/>
      <c r="I16" s="23">
        <v>37134570.000000007</v>
      </c>
      <c r="J16" s="24">
        <f t="shared" si="0"/>
        <v>2750.0000000000005</v>
      </c>
      <c r="K16" s="26">
        <f t="shared" si="1"/>
        <v>3.5529731454012294</v>
      </c>
      <c r="L16" s="22"/>
      <c r="M16" s="24">
        <v>3575458</v>
      </c>
      <c r="N16" s="26">
        <v>1.776</v>
      </c>
      <c r="O16" s="25">
        <f t="shared" si="2"/>
        <v>3.2108793428740965</v>
      </c>
      <c r="P16" s="22"/>
      <c r="Q16" s="24">
        <v>29400000</v>
      </c>
      <c r="R16" s="24">
        <f t="shared" si="3"/>
        <v>2441.9970259518286</v>
      </c>
      <c r="S16" s="26">
        <f t="shared" si="4"/>
        <v>2.8129425081479633</v>
      </c>
      <c r="T16" s="27">
        <f t="shared" si="5"/>
        <v>0.88799891852793755</v>
      </c>
      <c r="U16" s="22"/>
      <c r="V16" s="38">
        <f t="shared" si="6"/>
        <v>3.1550363106750963</v>
      </c>
      <c r="W16" s="22"/>
      <c r="X16" s="42">
        <f>I16-'(A) Current Law'!J14</f>
        <v>3725499.0000000075</v>
      </c>
      <c r="Y16" s="42">
        <f>J16-'(A) Current Law'!K14</f>
        <v>275.89177012148048</v>
      </c>
      <c r="Z16" s="38">
        <f>O16-'(A) Current Law'!P14</f>
        <v>0.29544440409226347</v>
      </c>
      <c r="AA16" s="44">
        <f>N16-'(A) Current Law'!O14</f>
        <v>0.22799999999999998</v>
      </c>
      <c r="AB16" s="42">
        <f>Q16-'(A) Current Law'!R14</f>
        <v>0</v>
      </c>
      <c r="AC16" s="42">
        <f>M16-'(A) Current Law'!N14</f>
        <v>637606</v>
      </c>
      <c r="AD16" s="38">
        <f>S16-'(A) Current Law'!T14</f>
        <v>0</v>
      </c>
    </row>
    <row r="17" spans="1:30">
      <c r="A17" s="1" t="s">
        <v>34</v>
      </c>
      <c r="B17" s="2" t="s">
        <v>35</v>
      </c>
      <c r="C17" s="20">
        <v>7201806725</v>
      </c>
      <c r="D17" s="21">
        <v>3834.16</v>
      </c>
      <c r="E17" s="22"/>
      <c r="F17" s="48">
        <v>2750</v>
      </c>
      <c r="G17" s="45">
        <f t="shared" si="7"/>
        <v>0</v>
      </c>
      <c r="H17" s="22"/>
      <c r="I17" s="23">
        <v>10543940</v>
      </c>
      <c r="J17" s="24">
        <f t="shared" si="0"/>
        <v>2750</v>
      </c>
      <c r="K17" s="26">
        <f t="shared" si="1"/>
        <v>1.4640687264486401</v>
      </c>
      <c r="L17" s="22"/>
      <c r="M17" s="24">
        <v>0</v>
      </c>
      <c r="N17" s="26">
        <v>0.73199999999999998</v>
      </c>
      <c r="O17" s="25">
        <f t="shared" si="2"/>
        <v>1.4640687264486401</v>
      </c>
      <c r="P17" s="22"/>
      <c r="Q17" s="24">
        <v>8925000</v>
      </c>
      <c r="R17" s="24">
        <f t="shared" si="3"/>
        <v>2327.758883301688</v>
      </c>
      <c r="S17" s="26">
        <f t="shared" si="4"/>
        <v>1.2392723577290947</v>
      </c>
      <c r="T17" s="27">
        <f t="shared" si="5"/>
        <v>0.8464577757460684</v>
      </c>
      <c r="U17" s="22"/>
      <c r="V17" s="38">
        <f t="shared" si="6"/>
        <v>1.2392723577290947</v>
      </c>
      <c r="W17" s="22"/>
      <c r="X17" s="42">
        <f>I17-'(A) Current Law'!J15</f>
        <v>1546768</v>
      </c>
      <c r="Y17" s="42">
        <f>J17-'(A) Current Law'!K15</f>
        <v>403.41769774865952</v>
      </c>
      <c r="Z17" s="38">
        <f>O17-'(A) Current Law'!P15</f>
        <v>0.2147749945344446</v>
      </c>
      <c r="AA17" s="44">
        <f>N17-'(A) Current Law'!O15</f>
        <v>0.128</v>
      </c>
      <c r="AB17" s="42">
        <f>Q17-'(A) Current Law'!R15</f>
        <v>0</v>
      </c>
      <c r="AC17" s="42">
        <f>M17-'(A) Current Law'!N15</f>
        <v>0</v>
      </c>
      <c r="AD17" s="38">
        <f>S17-'(A) Current Law'!T15</f>
        <v>0</v>
      </c>
    </row>
    <row r="18" spans="1:30">
      <c r="A18" s="1" t="s">
        <v>36</v>
      </c>
      <c r="B18" s="2" t="s">
        <v>37</v>
      </c>
      <c r="C18" s="20">
        <v>6744236259</v>
      </c>
      <c r="D18" s="21">
        <v>12906.02</v>
      </c>
      <c r="E18" s="22"/>
      <c r="F18" s="48">
        <v>2750</v>
      </c>
      <c r="G18" s="45">
        <f t="shared" si="7"/>
        <v>0</v>
      </c>
      <c r="H18" s="22"/>
      <c r="I18" s="23">
        <v>35491555</v>
      </c>
      <c r="J18" s="24">
        <f t="shared" si="0"/>
        <v>2750</v>
      </c>
      <c r="K18" s="26">
        <f t="shared" si="1"/>
        <v>5.2625017328889516</v>
      </c>
      <c r="L18" s="22"/>
      <c r="M18" s="24">
        <v>8073621</v>
      </c>
      <c r="N18" s="26">
        <v>2.6309999999999998</v>
      </c>
      <c r="O18" s="25">
        <f t="shared" si="2"/>
        <v>4.0653875319702086</v>
      </c>
      <c r="P18" s="22"/>
      <c r="Q18" s="24">
        <v>20500000</v>
      </c>
      <c r="R18" s="24">
        <f t="shared" si="3"/>
        <v>2213.9761909558483</v>
      </c>
      <c r="S18" s="26">
        <f t="shared" si="4"/>
        <v>3.0396325414376322</v>
      </c>
      <c r="T18" s="27">
        <f t="shared" si="5"/>
        <v>0.80508225125667221</v>
      </c>
      <c r="U18" s="22"/>
      <c r="V18" s="38">
        <f t="shared" si="6"/>
        <v>4.2367467423563756</v>
      </c>
      <c r="W18" s="22"/>
      <c r="X18" s="42">
        <f>I18-'(A) Current Law'!J16</f>
        <v>5766063</v>
      </c>
      <c r="Y18" s="42">
        <f>J18-'(A) Current Law'!K16</f>
        <v>446.7731337778805</v>
      </c>
      <c r="Z18" s="38">
        <f>O18-'(A) Current Law'!P16</f>
        <v>0.59474962708301593</v>
      </c>
      <c r="AA18" s="44">
        <f>N18-'(A) Current Law'!O16</f>
        <v>0.4269999999999996</v>
      </c>
      <c r="AB18" s="42">
        <f>Q18-'(A) Current Law'!R16</f>
        <v>0</v>
      </c>
      <c r="AC18" s="42">
        <f>M18-'(A) Current Law'!N16</f>
        <v>1754931</v>
      </c>
      <c r="AD18" s="38">
        <f>S18-'(A) Current Law'!T16</f>
        <v>0</v>
      </c>
    </row>
    <row r="19" spans="1:30">
      <c r="A19" s="1" t="s">
        <v>38</v>
      </c>
      <c r="B19" s="2" t="s">
        <v>39</v>
      </c>
      <c r="C19" s="20">
        <v>47032856494</v>
      </c>
      <c r="D19" s="21">
        <v>16933.77</v>
      </c>
      <c r="E19" s="22"/>
      <c r="F19" s="48">
        <v>2750</v>
      </c>
      <c r="G19" s="45">
        <f t="shared" si="7"/>
        <v>0</v>
      </c>
      <c r="H19" s="22"/>
      <c r="I19" s="23">
        <v>46567867.5</v>
      </c>
      <c r="J19" s="24">
        <f t="shared" si="0"/>
        <v>2750</v>
      </c>
      <c r="K19" s="26">
        <f t="shared" si="1"/>
        <v>0.99011352852746004</v>
      </c>
      <c r="L19" s="22"/>
      <c r="M19" s="24">
        <v>0</v>
      </c>
      <c r="N19" s="26">
        <v>0.495</v>
      </c>
      <c r="O19" s="25">
        <f t="shared" si="2"/>
        <v>0.99011352852746004</v>
      </c>
      <c r="P19" s="22"/>
      <c r="Q19" s="24">
        <v>43900000</v>
      </c>
      <c r="R19" s="24">
        <f t="shared" si="3"/>
        <v>2592.452832417117</v>
      </c>
      <c r="S19" s="26">
        <f t="shared" si="4"/>
        <v>0.93339004416200699</v>
      </c>
      <c r="T19" s="27">
        <f t="shared" si="5"/>
        <v>0.94271012087895156</v>
      </c>
      <c r="U19" s="22"/>
      <c r="V19" s="38">
        <f t="shared" si="6"/>
        <v>0.93339004416200699</v>
      </c>
      <c r="W19" s="22"/>
      <c r="X19" s="42">
        <f>I19-'(A) Current Law'!J17</f>
        <v>-79752.5</v>
      </c>
      <c r="Y19" s="42">
        <f>J19-'(A) Current Law'!K17</f>
        <v>-4.709671856886871</v>
      </c>
      <c r="Z19" s="38">
        <f>O19-'(A) Current Law'!P17</f>
        <v>-1.6956762983377782E-3</v>
      </c>
      <c r="AA19" s="44">
        <f>N19-'(A) Current Law'!O17</f>
        <v>9.3999999999999972E-2</v>
      </c>
      <c r="AB19" s="42">
        <f>Q19-'(A) Current Law'!R17</f>
        <v>0</v>
      </c>
      <c r="AC19" s="42">
        <f>M19-'(A) Current Law'!N17</f>
        <v>0</v>
      </c>
      <c r="AD19" s="38">
        <f>S19-'(A) Current Law'!T17</f>
        <v>0</v>
      </c>
    </row>
    <row r="20" spans="1:30">
      <c r="A20" s="1" t="s">
        <v>40</v>
      </c>
      <c r="B20" s="2" t="s">
        <v>41</v>
      </c>
      <c r="C20" s="20">
        <v>13391568266</v>
      </c>
      <c r="D20" s="21">
        <v>10273.82</v>
      </c>
      <c r="E20" s="22"/>
      <c r="F20" s="48">
        <v>2750</v>
      </c>
      <c r="G20" s="45">
        <f t="shared" si="7"/>
        <v>0</v>
      </c>
      <c r="H20" s="22"/>
      <c r="I20" s="23">
        <v>28253005</v>
      </c>
      <c r="J20" s="24">
        <f t="shared" si="0"/>
        <v>2750</v>
      </c>
      <c r="K20" s="26">
        <f t="shared" si="1"/>
        <v>2.1097607418939774</v>
      </c>
      <c r="L20" s="22"/>
      <c r="M20" s="24">
        <v>0</v>
      </c>
      <c r="N20" s="26">
        <v>1.0549999999999999</v>
      </c>
      <c r="O20" s="25">
        <f t="shared" si="2"/>
        <v>2.1097607418939774</v>
      </c>
      <c r="P20" s="22"/>
      <c r="Q20" s="24">
        <v>25400000</v>
      </c>
      <c r="R20" s="24">
        <f t="shared" si="3"/>
        <v>2472.3033886129988</v>
      </c>
      <c r="S20" s="26">
        <f t="shared" si="4"/>
        <v>1.8967158659444197</v>
      </c>
      <c r="T20" s="27">
        <f t="shared" si="5"/>
        <v>0.89901941404109054</v>
      </c>
      <c r="U20" s="22"/>
      <c r="V20" s="38">
        <f t="shared" si="6"/>
        <v>1.8967158659444197</v>
      </c>
      <c r="W20" s="22"/>
      <c r="X20" s="42">
        <f>I20-'(A) Current Law'!J18</f>
        <v>1514836</v>
      </c>
      <c r="Y20" s="42">
        <f>J20-'(A) Current Law'!K18</f>
        <v>147.44622740129762</v>
      </c>
      <c r="Z20" s="38">
        <f>O20-'(A) Current Law'!P18</f>
        <v>0.11311864076786571</v>
      </c>
      <c r="AA20" s="44">
        <f>N20-'(A) Current Law'!O18</f>
        <v>0.1339999999999999</v>
      </c>
      <c r="AB20" s="42">
        <f>Q20-'(A) Current Law'!R18</f>
        <v>0</v>
      </c>
      <c r="AC20" s="42">
        <f>M20-'(A) Current Law'!N18</f>
        <v>0</v>
      </c>
      <c r="AD20" s="38">
        <f>S20-'(A) Current Law'!T18</f>
        <v>0</v>
      </c>
    </row>
    <row r="21" spans="1:30">
      <c r="A21" s="1" t="s">
        <v>42</v>
      </c>
      <c r="B21" s="2" t="s">
        <v>43</v>
      </c>
      <c r="C21" s="20">
        <v>16947238</v>
      </c>
      <c r="D21" s="21">
        <v>6.78</v>
      </c>
      <c r="E21" s="22"/>
      <c r="F21" s="48">
        <v>2750</v>
      </c>
      <c r="G21" s="45">
        <f t="shared" si="7"/>
        <v>0</v>
      </c>
      <c r="H21" s="22"/>
      <c r="I21" s="23">
        <v>70507.02840000001</v>
      </c>
      <c r="J21" s="24">
        <f t="shared" si="0"/>
        <v>10399.266725663718</v>
      </c>
      <c r="K21" s="26">
        <f t="shared" si="1"/>
        <v>4.1603846243263947</v>
      </c>
      <c r="L21" s="22"/>
      <c r="M21" s="24">
        <v>10949</v>
      </c>
      <c r="N21" s="26">
        <v>2.08</v>
      </c>
      <c r="O21" s="25">
        <f t="shared" si="2"/>
        <v>3.5143206462315573</v>
      </c>
      <c r="P21" s="22"/>
      <c r="Q21" s="24">
        <v>25000</v>
      </c>
      <c r="R21" s="24">
        <f t="shared" si="3"/>
        <v>5302.212389380531</v>
      </c>
      <c r="S21" s="26">
        <f t="shared" si="4"/>
        <v>1.475166631872403</v>
      </c>
      <c r="T21" s="27">
        <f t="shared" si="5"/>
        <v>0.50986406342434931</v>
      </c>
      <c r="U21" s="22"/>
      <c r="V21" s="38">
        <f t="shared" si="6"/>
        <v>2.1212306099672409</v>
      </c>
      <c r="W21" s="22"/>
      <c r="X21" s="42">
        <f>I21-'(A) Current Law'!J19</f>
        <v>-43892.97159999999</v>
      </c>
      <c r="Y21" s="42">
        <f>J21-'(A) Current Law'!K19</f>
        <v>-6473.8896165191727</v>
      </c>
      <c r="Z21" s="38">
        <f>O21-'(A) Current Law'!P19</f>
        <v>-1.1279107309403451</v>
      </c>
      <c r="AA21" s="44">
        <f>N21-'(A) Current Law'!O19</f>
        <v>-1.2949999999999999</v>
      </c>
      <c r="AB21" s="42">
        <f>Q21-'(A) Current Law'!R19</f>
        <v>0</v>
      </c>
      <c r="AC21" s="42">
        <f>M21-'(A) Current Law'!N19</f>
        <v>-24778</v>
      </c>
      <c r="AD21" s="38">
        <f>S21-'(A) Current Law'!T19</f>
        <v>0</v>
      </c>
    </row>
    <row r="22" spans="1:30">
      <c r="A22" s="1" t="s">
        <v>44</v>
      </c>
      <c r="B22" s="2" t="s">
        <v>45</v>
      </c>
      <c r="C22" s="20">
        <v>10406746643</v>
      </c>
      <c r="D22" s="21">
        <v>16946.330000000002</v>
      </c>
      <c r="E22" s="22"/>
      <c r="F22" s="48">
        <v>2750</v>
      </c>
      <c r="G22" s="45">
        <f t="shared" si="7"/>
        <v>0</v>
      </c>
      <c r="H22" s="22"/>
      <c r="I22" s="23">
        <v>46602407.500000007</v>
      </c>
      <c r="J22" s="24">
        <f t="shared" si="0"/>
        <v>2750</v>
      </c>
      <c r="K22" s="26">
        <f t="shared" si="1"/>
        <v>4.4780957102810488</v>
      </c>
      <c r="L22" s="22"/>
      <c r="M22" s="24">
        <v>8377610</v>
      </c>
      <c r="N22" s="26">
        <v>2.2389999999999999</v>
      </c>
      <c r="O22" s="25">
        <f t="shared" si="2"/>
        <v>3.6730785144761411</v>
      </c>
      <c r="P22" s="22"/>
      <c r="Q22" s="24">
        <v>29920000</v>
      </c>
      <c r="R22" s="24">
        <f t="shared" si="3"/>
        <v>2259.9353370316758</v>
      </c>
      <c r="S22" s="26">
        <f t="shared" si="4"/>
        <v>2.8750579817493112</v>
      </c>
      <c r="T22" s="27">
        <f t="shared" si="5"/>
        <v>0.82179466801151835</v>
      </c>
      <c r="U22" s="22"/>
      <c r="V22" s="38">
        <f t="shared" si="6"/>
        <v>3.6800751775542193</v>
      </c>
      <c r="W22" s="22"/>
      <c r="X22" s="42">
        <f>I22-'(A) Current Law'!J20</f>
        <v>4633144.5000000075</v>
      </c>
      <c r="Y22" s="42">
        <f>J22-'(A) Current Law'!K20</f>
        <v>273.40105497768582</v>
      </c>
      <c r="Z22" s="38">
        <f>O22-'(A) Current Law'!P20</f>
        <v>0.32730300994606498</v>
      </c>
      <c r="AA22" s="44">
        <f>N22-'(A) Current Law'!O20</f>
        <v>0.28499999999999992</v>
      </c>
      <c r="AB22" s="42">
        <f>Q22-'(A) Current Law'!R20</f>
        <v>0</v>
      </c>
      <c r="AC22" s="42">
        <f>M22-'(A) Current Law'!N20</f>
        <v>1226985</v>
      </c>
      <c r="AD22" s="38">
        <f>S22-'(A) Current Law'!T20</f>
        <v>0</v>
      </c>
    </row>
    <row r="23" spans="1:30">
      <c r="A23" s="1" t="s">
        <v>46</v>
      </c>
      <c r="B23" s="2" t="s">
        <v>47</v>
      </c>
      <c r="C23" s="20">
        <v>392001678</v>
      </c>
      <c r="D23" s="21">
        <v>84.89</v>
      </c>
      <c r="E23" s="22"/>
      <c r="F23" s="48">
        <v>2750</v>
      </c>
      <c r="G23" s="45">
        <f t="shared" si="7"/>
        <v>0</v>
      </c>
      <c r="H23" s="22"/>
      <c r="I23" s="23">
        <v>480928.3504</v>
      </c>
      <c r="J23" s="24">
        <f t="shared" si="0"/>
        <v>5665.3121734008719</v>
      </c>
      <c r="K23" s="26">
        <f t="shared" si="1"/>
        <v>1.2268527850536395</v>
      </c>
      <c r="L23" s="22"/>
      <c r="M23" s="24">
        <v>0</v>
      </c>
      <c r="N23" s="26">
        <v>0.61299999999999999</v>
      </c>
      <c r="O23" s="25">
        <f t="shared" si="2"/>
        <v>1.2268527850536395</v>
      </c>
      <c r="P23" s="22"/>
      <c r="Q23" s="24">
        <v>65000</v>
      </c>
      <c r="R23" s="24">
        <f t="shared" si="3"/>
        <v>765.69678407350693</v>
      </c>
      <c r="S23" s="26">
        <f t="shared" si="4"/>
        <v>0.16581561673825285</v>
      </c>
      <c r="T23" s="27">
        <f t="shared" si="5"/>
        <v>0.13515526781887136</v>
      </c>
      <c r="U23" s="22"/>
      <c r="V23" s="38">
        <f t="shared" si="6"/>
        <v>0.16581561673825285</v>
      </c>
      <c r="W23" s="22"/>
      <c r="X23" s="42">
        <f>I23-'(A) Current Law'!J21</f>
        <v>-30156.649600000004</v>
      </c>
      <c r="Y23" s="42">
        <f>J23-'(A) Current Law'!K21</f>
        <v>-355.24384026387088</v>
      </c>
      <c r="Z23" s="38">
        <f>O23-'(A) Current Law'!P21</f>
        <v>-7.6929899264359669E-2</v>
      </c>
      <c r="AA23" s="44">
        <f>N23-'(A) Current Law'!O21</f>
        <v>-3.9000000000000035E-2</v>
      </c>
      <c r="AB23" s="42">
        <f>Q23-'(A) Current Law'!R21</f>
        <v>0</v>
      </c>
      <c r="AC23" s="42">
        <f>M23-'(A) Current Law'!N21</f>
        <v>0</v>
      </c>
      <c r="AD23" s="38">
        <f>S23-'(A) Current Law'!T21</f>
        <v>0</v>
      </c>
    </row>
    <row r="24" spans="1:30">
      <c r="A24" s="1" t="s">
        <v>48</v>
      </c>
      <c r="B24" s="2" t="s">
        <v>49</v>
      </c>
      <c r="C24" s="20">
        <v>4759666758</v>
      </c>
      <c r="D24" s="21">
        <v>2080.89</v>
      </c>
      <c r="E24" s="22"/>
      <c r="F24" s="48">
        <v>2750</v>
      </c>
      <c r="G24" s="45">
        <f t="shared" si="7"/>
        <v>0</v>
      </c>
      <c r="H24" s="22"/>
      <c r="I24" s="23">
        <v>5768466.9560000002</v>
      </c>
      <c r="J24" s="24">
        <f t="shared" si="0"/>
        <v>2772.1152756753122</v>
      </c>
      <c r="K24" s="26">
        <f t="shared" si="1"/>
        <v>1.2119476529117126</v>
      </c>
      <c r="L24" s="22"/>
      <c r="M24" s="24">
        <v>0</v>
      </c>
      <c r="N24" s="26">
        <v>0.60599999999999998</v>
      </c>
      <c r="O24" s="25">
        <f t="shared" si="2"/>
        <v>1.2119476529117126</v>
      </c>
      <c r="P24" s="22"/>
      <c r="Q24" s="24">
        <v>5130000</v>
      </c>
      <c r="R24" s="24">
        <f t="shared" si="3"/>
        <v>2465.2912936291686</v>
      </c>
      <c r="S24" s="26">
        <f t="shared" si="4"/>
        <v>1.0778065484054209</v>
      </c>
      <c r="T24" s="27">
        <f t="shared" si="5"/>
        <v>0.88931774059381463</v>
      </c>
      <c r="U24" s="22"/>
      <c r="V24" s="38">
        <f t="shared" si="6"/>
        <v>1.0778065484054209</v>
      </c>
      <c r="W24" s="22"/>
      <c r="X24" s="42">
        <f>I24-'(A) Current Law'!J22</f>
        <v>-109904.04399999976</v>
      </c>
      <c r="Y24" s="42">
        <f>J24-'(A) Current Law'!K22</f>
        <v>-52.8158835882723</v>
      </c>
      <c r="Z24" s="38">
        <f>O24-'(A) Current Law'!P22</f>
        <v>-2.3090701426790927E-2</v>
      </c>
      <c r="AA24" s="44">
        <f>N24-'(A) Current Law'!O22</f>
        <v>7.3999999999999955E-2</v>
      </c>
      <c r="AB24" s="42">
        <f>Q24-'(A) Current Law'!R22</f>
        <v>0</v>
      </c>
      <c r="AC24" s="42">
        <f>M24-'(A) Current Law'!N22</f>
        <v>0</v>
      </c>
      <c r="AD24" s="38">
        <f>S24-'(A) Current Law'!T22</f>
        <v>0</v>
      </c>
    </row>
    <row r="25" spans="1:30">
      <c r="A25" s="1" t="s">
        <v>50</v>
      </c>
      <c r="B25" s="2" t="s">
        <v>51</v>
      </c>
      <c r="C25" s="20">
        <v>118363081</v>
      </c>
      <c r="D25" s="21">
        <v>101.00999999999999</v>
      </c>
      <c r="E25" s="22"/>
      <c r="F25" s="48">
        <v>2750</v>
      </c>
      <c r="G25" s="45">
        <f t="shared" si="7"/>
        <v>0</v>
      </c>
      <c r="H25" s="22"/>
      <c r="I25" s="23">
        <v>305561.3848</v>
      </c>
      <c r="J25" s="24">
        <f t="shared" si="0"/>
        <v>3025.0607345807348</v>
      </c>
      <c r="K25" s="26">
        <f t="shared" si="1"/>
        <v>2.5815599105602871</v>
      </c>
      <c r="L25" s="22"/>
      <c r="M25" s="24">
        <v>0</v>
      </c>
      <c r="N25" s="26">
        <v>1.2909999999999999</v>
      </c>
      <c r="O25" s="25">
        <f t="shared" si="2"/>
        <v>2.5815599105602871</v>
      </c>
      <c r="P25" s="22"/>
      <c r="Q25" s="24">
        <v>247271</v>
      </c>
      <c r="R25" s="24">
        <f t="shared" si="3"/>
        <v>2447.9853479853482</v>
      </c>
      <c r="S25" s="26">
        <f t="shared" si="4"/>
        <v>2.0890889110938233</v>
      </c>
      <c r="T25" s="27">
        <f t="shared" si="5"/>
        <v>0.80923510724971681</v>
      </c>
      <c r="U25" s="22"/>
      <c r="V25" s="38">
        <f t="shared" si="6"/>
        <v>2.0890889110938233</v>
      </c>
      <c r="W25" s="22"/>
      <c r="X25" s="42">
        <f>I25-'(A) Current Law'!J23</f>
        <v>-58742.6152</v>
      </c>
      <c r="Y25" s="42">
        <f>J25-'(A) Current Law'!K23</f>
        <v>-581.552472032472</v>
      </c>
      <c r="Z25" s="38">
        <f>O25-'(A) Current Law'!P23</f>
        <v>-0.29333990723002534</v>
      </c>
      <c r="AA25" s="44">
        <f>N25-'(A) Current Law'!O23</f>
        <v>-0.17900000000000005</v>
      </c>
      <c r="AB25" s="42">
        <f>Q25-'(A) Current Law'!R23</f>
        <v>0</v>
      </c>
      <c r="AC25" s="42">
        <f>M25-'(A) Current Law'!N23</f>
        <v>-24022</v>
      </c>
      <c r="AD25" s="38">
        <f>S25-'(A) Current Law'!T23</f>
        <v>0</v>
      </c>
    </row>
    <row r="26" spans="1:30">
      <c r="A26" s="1" t="s">
        <v>52</v>
      </c>
      <c r="B26" s="2" t="s">
        <v>53</v>
      </c>
      <c r="C26" s="20">
        <v>4276014316</v>
      </c>
      <c r="D26" s="21">
        <v>4634.41</v>
      </c>
      <c r="E26" s="22"/>
      <c r="F26" s="48">
        <v>2750</v>
      </c>
      <c r="G26" s="45">
        <f t="shared" si="7"/>
        <v>0</v>
      </c>
      <c r="H26" s="22"/>
      <c r="I26" s="23">
        <v>12744627.5</v>
      </c>
      <c r="J26" s="24">
        <f t="shared" si="0"/>
        <v>2750</v>
      </c>
      <c r="K26" s="26">
        <f t="shared" si="1"/>
        <v>2.9804922430479532</v>
      </c>
      <c r="L26" s="22"/>
      <c r="M26" s="24">
        <v>239496</v>
      </c>
      <c r="N26" s="26">
        <v>1.49</v>
      </c>
      <c r="O26" s="25">
        <f t="shared" si="2"/>
        <v>2.9244830760290652</v>
      </c>
      <c r="P26" s="22"/>
      <c r="Q26" s="24">
        <v>10561000</v>
      </c>
      <c r="R26" s="24">
        <f t="shared" si="3"/>
        <v>2330.5007541413038</v>
      </c>
      <c r="S26" s="26">
        <f t="shared" si="4"/>
        <v>2.4698233493940434</v>
      </c>
      <c r="T26" s="27">
        <f t="shared" si="5"/>
        <v>0.84745481968774683</v>
      </c>
      <c r="U26" s="22"/>
      <c r="V26" s="38">
        <f t="shared" si="6"/>
        <v>2.5258325164129314</v>
      </c>
      <c r="W26" s="22"/>
      <c r="X26" s="42">
        <f>I26-'(A) Current Law'!J24</f>
        <v>-277589.5</v>
      </c>
      <c r="Y26" s="42">
        <f>J26-'(A) Current Law'!K24</f>
        <v>-59.897484253659059</v>
      </c>
      <c r="Z26" s="38">
        <f>O26-'(A) Current Law'!P24</f>
        <v>0.13502351894370967</v>
      </c>
      <c r="AA26" s="44">
        <f>N26-'(A) Current Law'!O24</f>
        <v>-3.2999999999999918E-2</v>
      </c>
      <c r="AB26" s="42">
        <f>Q26-'(A) Current Law'!R24</f>
        <v>0</v>
      </c>
      <c r="AC26" s="42">
        <f>M26-'(A) Current Law'!N24</f>
        <v>-854952</v>
      </c>
      <c r="AD26" s="38">
        <f>S26-'(A) Current Law'!T24</f>
        <v>0</v>
      </c>
    </row>
    <row r="27" spans="1:30">
      <c r="A27" s="1" t="s">
        <v>54</v>
      </c>
      <c r="B27" s="2" t="s">
        <v>55</v>
      </c>
      <c r="C27" s="20">
        <v>362568783</v>
      </c>
      <c r="D27" s="21">
        <v>882.56999999999994</v>
      </c>
      <c r="E27" s="22"/>
      <c r="F27" s="48">
        <v>2750</v>
      </c>
      <c r="G27" s="45">
        <f t="shared" si="7"/>
        <v>0</v>
      </c>
      <c r="H27" s="22"/>
      <c r="I27" s="23">
        <v>2458398.9484000001</v>
      </c>
      <c r="J27" s="24">
        <f t="shared" si="0"/>
        <v>2785.5002417938522</v>
      </c>
      <c r="K27" s="26">
        <f t="shared" si="1"/>
        <v>6.7805036276385664</v>
      </c>
      <c r="L27" s="22"/>
      <c r="M27" s="24">
        <v>709237</v>
      </c>
      <c r="N27" s="26">
        <v>3.39</v>
      </c>
      <c r="O27" s="25">
        <f t="shared" si="2"/>
        <v>4.8243589366048649</v>
      </c>
      <c r="P27" s="22"/>
      <c r="Q27" s="24">
        <v>975494</v>
      </c>
      <c r="R27" s="24">
        <f t="shared" si="3"/>
        <v>1908.8922125157212</v>
      </c>
      <c r="S27" s="26">
        <f t="shared" si="4"/>
        <v>2.6905074174573933</v>
      </c>
      <c r="T27" s="27">
        <f t="shared" si="5"/>
        <v>0.68529601393479023</v>
      </c>
      <c r="U27" s="22"/>
      <c r="V27" s="38">
        <f t="shared" si="6"/>
        <v>4.6466521084910939</v>
      </c>
      <c r="W27" s="22"/>
      <c r="X27" s="42">
        <f>I27-'(A) Current Law'!J25</f>
        <v>-285546.05159999989</v>
      </c>
      <c r="Y27" s="42">
        <f>J27-'(A) Current Law'!K25</f>
        <v>-323.53926782011649</v>
      </c>
      <c r="Z27" s="38">
        <f>O27-'(A) Current Law'!P25</f>
        <v>-0.22668540551104233</v>
      </c>
      <c r="AA27" s="44">
        <f>N27-'(A) Current Law'!O25</f>
        <v>-0.39399999999999968</v>
      </c>
      <c r="AB27" s="42">
        <f>Q27-'(A) Current Law'!R25</f>
        <v>0</v>
      </c>
      <c r="AC27" s="42">
        <f>M27-'(A) Current Law'!N25</f>
        <v>-203357</v>
      </c>
      <c r="AD27" s="38">
        <f>S27-'(A) Current Law'!T25</f>
        <v>0</v>
      </c>
    </row>
    <row r="28" spans="1:30">
      <c r="A28" s="1" t="s">
        <v>56</v>
      </c>
      <c r="B28" s="2" t="s">
        <v>57</v>
      </c>
      <c r="C28" s="20">
        <v>117618622</v>
      </c>
      <c r="D28" s="21">
        <v>719.63</v>
      </c>
      <c r="E28" s="22"/>
      <c r="F28" s="48">
        <v>2750</v>
      </c>
      <c r="G28" s="45">
        <f t="shared" si="7"/>
        <v>0</v>
      </c>
      <c r="H28" s="22"/>
      <c r="I28" s="23">
        <v>2043081.1976000001</v>
      </c>
      <c r="J28" s="24">
        <f t="shared" si="0"/>
        <v>2839.0717418673485</v>
      </c>
      <c r="K28" s="26">
        <f t="shared" si="1"/>
        <v>17.370388828394876</v>
      </c>
      <c r="L28" s="22"/>
      <c r="M28" s="24">
        <v>852872</v>
      </c>
      <c r="N28" s="26">
        <v>8.6850000000000005</v>
      </c>
      <c r="O28" s="25">
        <f t="shared" si="2"/>
        <v>10.11922412762156</v>
      </c>
      <c r="P28" s="22"/>
      <c r="Q28" s="24">
        <v>180000</v>
      </c>
      <c r="R28" s="24">
        <f t="shared" si="3"/>
        <v>1435.282019926907</v>
      </c>
      <c r="S28" s="26">
        <f t="shared" si="4"/>
        <v>1.5303699103021289</v>
      </c>
      <c r="T28" s="27">
        <f t="shared" si="5"/>
        <v>0.50554623145341016</v>
      </c>
      <c r="U28" s="22"/>
      <c r="V28" s="38">
        <f t="shared" si="6"/>
        <v>8.7815346110754469</v>
      </c>
      <c r="W28" s="22"/>
      <c r="X28" s="42">
        <f>I28-'(A) Current Law'!J26</f>
        <v>-111023.80239999993</v>
      </c>
      <c r="Y28" s="42">
        <f>J28-'(A) Current Law'!K26</f>
        <v>-154.27900782346478</v>
      </c>
      <c r="Z28" s="38">
        <f>O28-'(A) Current Law'!P26</f>
        <v>-0.30818931376359693</v>
      </c>
      <c r="AA28" s="44">
        <f>N28-'(A) Current Law'!O26</f>
        <v>-0.46899999999999942</v>
      </c>
      <c r="AB28" s="42">
        <f>Q28-'(A) Current Law'!R26</f>
        <v>0</v>
      </c>
      <c r="AC28" s="42">
        <f>M28-'(A) Current Law'!N26</f>
        <v>-74775</v>
      </c>
      <c r="AD28" s="38">
        <f>S28-'(A) Current Law'!T26</f>
        <v>0</v>
      </c>
    </row>
    <row r="29" spans="1:30">
      <c r="A29" s="1" t="s">
        <v>58</v>
      </c>
      <c r="B29" s="2" t="s">
        <v>59</v>
      </c>
      <c r="C29" s="20">
        <v>279321606</v>
      </c>
      <c r="D29" s="21">
        <v>60.989999999999995</v>
      </c>
      <c r="E29" s="22"/>
      <c r="F29" s="48">
        <v>2750</v>
      </c>
      <c r="G29" s="45">
        <f t="shared" si="7"/>
        <v>0</v>
      </c>
      <c r="H29" s="22"/>
      <c r="I29" s="23">
        <v>230236.37520000001</v>
      </c>
      <c r="J29" s="24">
        <f t="shared" si="0"/>
        <v>3774.9856566650274</v>
      </c>
      <c r="K29" s="26">
        <f t="shared" si="1"/>
        <v>0.82426983897550699</v>
      </c>
      <c r="L29" s="22"/>
      <c r="M29" s="24">
        <v>0</v>
      </c>
      <c r="N29" s="26">
        <v>0.41199999999999998</v>
      </c>
      <c r="O29" s="25">
        <f t="shared" si="2"/>
        <v>0.82426983897550699</v>
      </c>
      <c r="P29" s="22"/>
      <c r="Q29" s="24">
        <v>230236.37520000001</v>
      </c>
      <c r="R29" s="24">
        <f t="shared" si="3"/>
        <v>3774.9856566650274</v>
      </c>
      <c r="S29" s="26">
        <f t="shared" si="4"/>
        <v>0.82426983897550699</v>
      </c>
      <c r="T29" s="27">
        <f t="shared" si="5"/>
        <v>1</v>
      </c>
      <c r="U29" s="22"/>
      <c r="V29" s="38">
        <f t="shared" si="6"/>
        <v>0.82426983897550699</v>
      </c>
      <c r="W29" s="22"/>
      <c r="X29" s="42">
        <f>I29-'(A) Current Law'!J27</f>
        <v>-81701.624799999991</v>
      </c>
      <c r="Y29" s="42">
        <f>J29-'(A) Current Law'!K27</f>
        <v>-1339.5905033612066</v>
      </c>
      <c r="Z29" s="38">
        <f>O29-'(A) Current Law'!P27</f>
        <v>-0.29250019706674601</v>
      </c>
      <c r="AA29" s="44">
        <f>N29-'(A) Current Law'!O27</f>
        <v>-8.4000000000000019E-2</v>
      </c>
      <c r="AB29" s="42">
        <f>Q29-'(A) Current Law'!R27</f>
        <v>-48648.624799999991</v>
      </c>
      <c r="AC29" s="42">
        <f>M29-'(A) Current Law'!N27</f>
        <v>0</v>
      </c>
      <c r="AD29" s="38">
        <f>S29-'(A) Current Law'!T27</f>
        <v>-0.17416706676102944</v>
      </c>
    </row>
    <row r="30" spans="1:30" ht="31.2">
      <c r="A30" s="1" t="s">
        <v>60</v>
      </c>
      <c r="B30" s="2" t="s">
        <v>61</v>
      </c>
      <c r="C30" s="20">
        <v>3283115101</v>
      </c>
      <c r="D30" s="21">
        <v>3722.89</v>
      </c>
      <c r="E30" s="22"/>
      <c r="F30" s="48">
        <v>2750</v>
      </c>
      <c r="G30" s="45">
        <f t="shared" si="7"/>
        <v>0</v>
      </c>
      <c r="H30" s="22"/>
      <c r="I30" s="23">
        <v>10237947.5</v>
      </c>
      <c r="J30" s="24">
        <f t="shared" si="0"/>
        <v>2750</v>
      </c>
      <c r="K30" s="26">
        <f t="shared" si="1"/>
        <v>3.1183638663419493</v>
      </c>
      <c r="L30" s="22"/>
      <c r="M30" s="24">
        <v>410437</v>
      </c>
      <c r="N30" s="26">
        <v>1.5589999999999999</v>
      </c>
      <c r="O30" s="25">
        <f t="shared" si="2"/>
        <v>2.9933493641470719</v>
      </c>
      <c r="P30" s="22"/>
      <c r="Q30" s="24">
        <v>7000000</v>
      </c>
      <c r="R30" s="24">
        <f t="shared" si="3"/>
        <v>1990.5065688215338</v>
      </c>
      <c r="S30" s="26">
        <f t="shared" si="4"/>
        <v>2.1321214105067101</v>
      </c>
      <c r="T30" s="27">
        <f t="shared" si="5"/>
        <v>0.7238205704805577</v>
      </c>
      <c r="U30" s="22"/>
      <c r="V30" s="38">
        <f t="shared" si="6"/>
        <v>2.2571359127015875</v>
      </c>
      <c r="W30" s="22"/>
      <c r="X30" s="42">
        <f>I30-'(A) Current Law'!J28</f>
        <v>812647.5</v>
      </c>
      <c r="Y30" s="42">
        <f>J30-'(A) Current Law'!K28</f>
        <v>218.28404814539226</v>
      </c>
      <c r="Z30" s="38">
        <f>O30-'(A) Current Law'!P28</f>
        <v>0.29055804339891766</v>
      </c>
      <c r="AA30" s="44">
        <f>N30-'(A) Current Law'!O28</f>
        <v>0.12399999999999989</v>
      </c>
      <c r="AB30" s="42">
        <f>Q30-'(A) Current Law'!R28</f>
        <v>0</v>
      </c>
      <c r="AC30" s="42">
        <f>M30-'(A) Current Law'!N28</f>
        <v>-141288</v>
      </c>
      <c r="AD30" s="38">
        <f>S30-'(A) Current Law'!T28</f>
        <v>0</v>
      </c>
    </row>
    <row r="31" spans="1:30">
      <c r="A31" s="1" t="s">
        <v>62</v>
      </c>
      <c r="B31" s="2" t="s">
        <v>63</v>
      </c>
      <c r="C31" s="20">
        <v>4089029058</v>
      </c>
      <c r="D31" s="21">
        <v>5619.54</v>
      </c>
      <c r="E31" s="22"/>
      <c r="F31" s="48">
        <v>2750</v>
      </c>
      <c r="G31" s="45">
        <f t="shared" si="7"/>
        <v>0</v>
      </c>
      <c r="H31" s="22"/>
      <c r="I31" s="23">
        <v>15453735</v>
      </c>
      <c r="J31" s="24">
        <f t="shared" si="0"/>
        <v>2750</v>
      </c>
      <c r="K31" s="26">
        <f t="shared" si="1"/>
        <v>3.7793165029643081</v>
      </c>
      <c r="L31" s="22"/>
      <c r="M31" s="24">
        <v>1864260</v>
      </c>
      <c r="N31" s="26">
        <v>1.89</v>
      </c>
      <c r="O31" s="25">
        <f t="shared" si="2"/>
        <v>3.3233989798660901</v>
      </c>
      <c r="P31" s="22"/>
      <c r="Q31" s="24">
        <v>10400000</v>
      </c>
      <c r="R31" s="24">
        <f t="shared" si="3"/>
        <v>2182.4313022062306</v>
      </c>
      <c r="S31" s="26">
        <f t="shared" si="4"/>
        <v>2.5433910721795607</v>
      </c>
      <c r="T31" s="27">
        <f t="shared" si="5"/>
        <v>0.79361138262044739</v>
      </c>
      <c r="U31" s="22"/>
      <c r="V31" s="38">
        <f t="shared" si="6"/>
        <v>2.9993085952777787</v>
      </c>
      <c r="W31" s="22"/>
      <c r="X31" s="42">
        <f>I31-'(A) Current Law'!J29</f>
        <v>2940462</v>
      </c>
      <c r="Y31" s="42">
        <f>J31-'(A) Current Law'!K29</f>
        <v>523.25670784441445</v>
      </c>
      <c r="Z31" s="38">
        <f>O31-'(A) Current Law'!P29</f>
        <v>0.52621024929874638</v>
      </c>
      <c r="AA31" s="44">
        <f>N31-'(A) Current Law'!O29</f>
        <v>0.35999999999999988</v>
      </c>
      <c r="AB31" s="42">
        <f>Q31-'(A) Current Law'!R29</f>
        <v>0</v>
      </c>
      <c r="AC31" s="42">
        <f>M31-'(A) Current Law'!N29</f>
        <v>788773</v>
      </c>
      <c r="AD31" s="38">
        <f>S31-'(A) Current Law'!T29</f>
        <v>0</v>
      </c>
    </row>
    <row r="32" spans="1:30">
      <c r="A32" s="1" t="s">
        <v>64</v>
      </c>
      <c r="B32" s="2" t="s">
        <v>65</v>
      </c>
      <c r="C32" s="20">
        <v>154512107</v>
      </c>
      <c r="D32" s="21">
        <v>436.19</v>
      </c>
      <c r="E32" s="22"/>
      <c r="F32" s="48">
        <v>2750</v>
      </c>
      <c r="G32" s="45">
        <f t="shared" si="7"/>
        <v>0</v>
      </c>
      <c r="H32" s="22"/>
      <c r="I32" s="23">
        <v>1538913.5268000001</v>
      </c>
      <c r="J32" s="24">
        <f t="shared" si="0"/>
        <v>3528.0807143675925</v>
      </c>
      <c r="K32" s="26">
        <f t="shared" si="1"/>
        <v>9.9598248750824432</v>
      </c>
      <c r="L32" s="22"/>
      <c r="M32" s="24">
        <v>547890</v>
      </c>
      <c r="N32" s="26">
        <v>4.9800000000000004</v>
      </c>
      <c r="O32" s="25">
        <f t="shared" si="2"/>
        <v>6.4138891510941605</v>
      </c>
      <c r="P32" s="22"/>
      <c r="Q32" s="24">
        <v>350000</v>
      </c>
      <c r="R32" s="24">
        <f t="shared" si="3"/>
        <v>2058.4836883009698</v>
      </c>
      <c r="S32" s="26">
        <f t="shared" si="4"/>
        <v>2.2651946620597183</v>
      </c>
      <c r="T32" s="27">
        <f t="shared" si="5"/>
        <v>0.58345708473111069</v>
      </c>
      <c r="U32" s="22"/>
      <c r="V32" s="38">
        <f t="shared" si="6"/>
        <v>5.811130386048001</v>
      </c>
      <c r="W32" s="22"/>
      <c r="X32" s="42">
        <f>I32-'(A) Current Law'!J30</f>
        <v>-62063.473199999891</v>
      </c>
      <c r="Y32" s="42">
        <f>J32-'(A) Current Law'!K30</f>
        <v>-142.28541048625584</v>
      </c>
      <c r="Z32" s="38">
        <f>O32-'(A) Current Law'!P30</f>
        <v>-3.3799766901113415E-2</v>
      </c>
      <c r="AA32" s="44">
        <f>N32-'(A) Current Law'!O30</f>
        <v>-0.20099999999999962</v>
      </c>
      <c r="AB32" s="42">
        <f>Q32-'(A) Current Law'!R30</f>
        <v>0</v>
      </c>
      <c r="AC32" s="42">
        <f>M32-'(A) Current Law'!N30</f>
        <v>-56841</v>
      </c>
      <c r="AD32" s="38">
        <f>S32-'(A) Current Law'!T30</f>
        <v>0</v>
      </c>
    </row>
    <row r="33" spans="1:30">
      <c r="A33" s="1" t="s">
        <v>66</v>
      </c>
      <c r="B33" s="2" t="s">
        <v>67</v>
      </c>
      <c r="C33" s="20">
        <v>117158551</v>
      </c>
      <c r="D33" s="21">
        <v>228.78000000000003</v>
      </c>
      <c r="E33" s="22"/>
      <c r="F33" s="48">
        <v>2750</v>
      </c>
      <c r="G33" s="45">
        <f t="shared" si="7"/>
        <v>0</v>
      </c>
      <c r="H33" s="22"/>
      <c r="I33" s="23">
        <v>649799.07960000017</v>
      </c>
      <c r="J33" s="24">
        <f t="shared" si="0"/>
        <v>2840.2792184631526</v>
      </c>
      <c r="K33" s="26">
        <f t="shared" si="1"/>
        <v>5.5463222620429997</v>
      </c>
      <c r="L33" s="22"/>
      <c r="M33" s="24">
        <v>156884</v>
      </c>
      <c r="N33" s="26">
        <v>2.7730000000000001</v>
      </c>
      <c r="O33" s="25">
        <f t="shared" si="2"/>
        <v>4.2072480018978746</v>
      </c>
      <c r="P33" s="22"/>
      <c r="Q33" s="24">
        <v>492000</v>
      </c>
      <c r="R33" s="24">
        <f t="shared" si="3"/>
        <v>2836.2793950520145</v>
      </c>
      <c r="S33" s="26">
        <f t="shared" si="4"/>
        <v>4.1994373931784121</v>
      </c>
      <c r="T33" s="27">
        <f t="shared" si="5"/>
        <v>0.99859174992897271</v>
      </c>
      <c r="U33" s="22"/>
      <c r="V33" s="38">
        <f t="shared" si="6"/>
        <v>5.5385116533235381</v>
      </c>
      <c r="W33" s="22"/>
      <c r="X33" s="42">
        <f>I33-'(A) Current Law'!J31</f>
        <v>-13304.920399999828</v>
      </c>
      <c r="Y33" s="42">
        <f>J33-'(A) Current Law'!K31</f>
        <v>-58.15595943701328</v>
      </c>
      <c r="Z33" s="38">
        <f>O33-'(A) Current Law'!P31</f>
        <v>-0.60768010352056834</v>
      </c>
      <c r="AA33" s="44">
        <f>N33-'(A) Current Law'!O31</f>
        <v>0.66100000000000003</v>
      </c>
      <c r="AB33" s="42">
        <f>Q33-'(A) Current Law'!R31</f>
        <v>0</v>
      </c>
      <c r="AC33" s="42">
        <f>M33-'(A) Current Law'!N31</f>
        <v>57890</v>
      </c>
      <c r="AD33" s="38">
        <f>S33-'(A) Current Law'!T31</f>
        <v>0</v>
      </c>
    </row>
    <row r="34" spans="1:30">
      <c r="A34" s="1" t="s">
        <v>68</v>
      </c>
      <c r="B34" s="2" t="s">
        <v>69</v>
      </c>
      <c r="C34" s="20">
        <v>2666825472</v>
      </c>
      <c r="D34" s="21">
        <v>1177.17</v>
      </c>
      <c r="E34" s="22"/>
      <c r="F34" s="48">
        <v>2750</v>
      </c>
      <c r="G34" s="45">
        <f t="shared" si="7"/>
        <v>0</v>
      </c>
      <c r="H34" s="22"/>
      <c r="I34" s="23">
        <v>3280613.8376000002</v>
      </c>
      <c r="J34" s="24">
        <f t="shared" si="0"/>
        <v>2786.8649707348982</v>
      </c>
      <c r="K34" s="26">
        <f t="shared" si="1"/>
        <v>1.2301569307944573</v>
      </c>
      <c r="L34" s="22"/>
      <c r="M34" s="24">
        <v>0</v>
      </c>
      <c r="N34" s="26">
        <v>0.61499999999999999</v>
      </c>
      <c r="O34" s="25">
        <f t="shared" si="2"/>
        <v>1.2301569307944573</v>
      </c>
      <c r="P34" s="22"/>
      <c r="Q34" s="24">
        <v>2133171</v>
      </c>
      <c r="R34" s="24">
        <f t="shared" si="3"/>
        <v>1812.1180458217589</v>
      </c>
      <c r="S34" s="26">
        <f t="shared" si="4"/>
        <v>0.79989148986199576</v>
      </c>
      <c r="T34" s="27">
        <f t="shared" si="5"/>
        <v>0.65023532350901891</v>
      </c>
      <c r="U34" s="22"/>
      <c r="V34" s="38">
        <f t="shared" si="6"/>
        <v>0.79989148986199576</v>
      </c>
      <c r="W34" s="22"/>
      <c r="X34" s="42">
        <f>I34-'(A) Current Law'!J32</f>
        <v>323152.8376000002</v>
      </c>
      <c r="Y34" s="42">
        <f>J34-'(A) Current Law'!K32</f>
        <v>274.51671177485014</v>
      </c>
      <c r="Z34" s="38">
        <f>O34-'(A) Current Law'!P32</f>
        <v>0.12117509788057101</v>
      </c>
      <c r="AA34" s="44">
        <f>N34-'(A) Current Law'!O32</f>
        <v>6.0999999999999943E-2</v>
      </c>
      <c r="AB34" s="42">
        <f>Q34-'(A) Current Law'!R32</f>
        <v>0</v>
      </c>
      <c r="AC34" s="42">
        <f>M34-'(A) Current Law'!N32</f>
        <v>0</v>
      </c>
      <c r="AD34" s="38">
        <f>S34-'(A) Current Law'!T32</f>
        <v>0</v>
      </c>
    </row>
    <row r="35" spans="1:30">
      <c r="A35" s="1" t="s">
        <v>70</v>
      </c>
      <c r="B35" s="2" t="s">
        <v>71</v>
      </c>
      <c r="C35" s="20">
        <v>821183497</v>
      </c>
      <c r="D35" s="21">
        <v>1399.3700000000001</v>
      </c>
      <c r="E35" s="22"/>
      <c r="F35" s="48">
        <v>2750</v>
      </c>
      <c r="G35" s="45">
        <f t="shared" si="7"/>
        <v>0</v>
      </c>
      <c r="H35" s="22"/>
      <c r="I35" s="23">
        <v>3848267.5000000005</v>
      </c>
      <c r="J35" s="24">
        <f t="shared" si="0"/>
        <v>2750</v>
      </c>
      <c r="K35" s="26">
        <f t="shared" si="1"/>
        <v>4.6862455395885778</v>
      </c>
      <c r="L35" s="22"/>
      <c r="M35" s="24">
        <v>746495</v>
      </c>
      <c r="N35" s="26">
        <v>2.343</v>
      </c>
      <c r="O35" s="25">
        <f t="shared" si="2"/>
        <v>3.7771978021131623</v>
      </c>
      <c r="P35" s="22"/>
      <c r="Q35" s="24">
        <v>1699000</v>
      </c>
      <c r="R35" s="24">
        <f t="shared" si="3"/>
        <v>1747.5685487040596</v>
      </c>
      <c r="S35" s="26">
        <f t="shared" si="4"/>
        <v>2.0689651048844691</v>
      </c>
      <c r="T35" s="27">
        <f t="shared" si="5"/>
        <v>0.63547947225602164</v>
      </c>
      <c r="U35" s="22"/>
      <c r="V35" s="38">
        <f t="shared" si="6"/>
        <v>2.9780128423598851</v>
      </c>
      <c r="W35" s="22"/>
      <c r="X35" s="42">
        <f>I35-'(A) Current Law'!J33</f>
        <v>432773.50000000047</v>
      </c>
      <c r="Y35" s="42">
        <f>J35-'(A) Current Law'!K33</f>
        <v>309.26309696506314</v>
      </c>
      <c r="Z35" s="38">
        <f>O35-'(A) Current Law'!P33</f>
        <v>0.37379647925389392</v>
      </c>
      <c r="AA35" s="44">
        <f>N35-'(A) Current Law'!O33</f>
        <v>0.31999999999999984</v>
      </c>
      <c r="AB35" s="42">
        <f>Q35-'(A) Current Law'!R33</f>
        <v>0</v>
      </c>
      <c r="AC35" s="42">
        <f>M35-'(A) Current Law'!N33</f>
        <v>125818</v>
      </c>
      <c r="AD35" s="38">
        <f>S35-'(A) Current Law'!T33</f>
        <v>0</v>
      </c>
    </row>
    <row r="36" spans="1:30">
      <c r="A36" s="1" t="s">
        <v>72</v>
      </c>
      <c r="B36" s="2" t="s">
        <v>73</v>
      </c>
      <c r="C36" s="20">
        <v>822508976</v>
      </c>
      <c r="D36" s="21">
        <v>1331.02</v>
      </c>
      <c r="E36" s="22"/>
      <c r="F36" s="48">
        <v>2750</v>
      </c>
      <c r="G36" s="45">
        <f t="shared" si="7"/>
        <v>0</v>
      </c>
      <c r="H36" s="22"/>
      <c r="I36" s="23">
        <v>3660305</v>
      </c>
      <c r="J36" s="24">
        <f t="shared" si="0"/>
        <v>2750</v>
      </c>
      <c r="K36" s="26">
        <f t="shared" si="1"/>
        <v>4.4501702799654312</v>
      </c>
      <c r="L36" s="22"/>
      <c r="M36" s="24">
        <v>650629</v>
      </c>
      <c r="N36" s="26">
        <v>2.2250000000000001</v>
      </c>
      <c r="O36" s="25">
        <f t="shared" si="2"/>
        <v>3.659140614655128</v>
      </c>
      <c r="P36" s="22"/>
      <c r="Q36" s="24">
        <v>1900000</v>
      </c>
      <c r="R36" s="24">
        <f t="shared" si="3"/>
        <v>1916.2965244699553</v>
      </c>
      <c r="S36" s="26">
        <f t="shared" si="4"/>
        <v>2.3100051858886945</v>
      </c>
      <c r="T36" s="27">
        <f t="shared" si="5"/>
        <v>0.69683509980725655</v>
      </c>
      <c r="U36" s="22"/>
      <c r="V36" s="38">
        <f t="shared" si="6"/>
        <v>3.1010348511989978</v>
      </c>
      <c r="W36" s="22"/>
      <c r="X36" s="42">
        <f>I36-'(A) Current Law'!J34</f>
        <v>298841</v>
      </c>
      <c r="Y36" s="42">
        <f>J36-'(A) Current Law'!K34</f>
        <v>224.52029270784806</v>
      </c>
      <c r="Z36" s="38">
        <f>O36-'(A) Current Law'!P34</f>
        <v>0.34845820333029387</v>
      </c>
      <c r="AA36" s="44">
        <f>N36-'(A) Current Law'!O34</f>
        <v>0.18199999999999994</v>
      </c>
      <c r="AB36" s="42">
        <f>Q36-'(A) Current Law'!R34</f>
        <v>0</v>
      </c>
      <c r="AC36" s="42">
        <f>M36-'(A) Current Law'!N34</f>
        <v>12231</v>
      </c>
      <c r="AD36" s="38">
        <f>S36-'(A) Current Law'!T34</f>
        <v>0</v>
      </c>
    </row>
    <row r="37" spans="1:30">
      <c r="A37" s="1" t="s">
        <v>74</v>
      </c>
      <c r="B37" s="2" t="s">
        <v>75</v>
      </c>
      <c r="C37" s="20">
        <v>80046859</v>
      </c>
      <c r="D37" s="21">
        <v>94.82</v>
      </c>
      <c r="E37" s="22"/>
      <c r="F37" s="48">
        <v>2750</v>
      </c>
      <c r="G37" s="45">
        <f t="shared" si="7"/>
        <v>0</v>
      </c>
      <c r="H37" s="22"/>
      <c r="I37" s="23">
        <v>283151.66239999997</v>
      </c>
      <c r="J37" s="24">
        <f t="shared" si="0"/>
        <v>2986.2018814596076</v>
      </c>
      <c r="K37" s="26">
        <f t="shared" si="1"/>
        <v>3.5373238367791546</v>
      </c>
      <c r="L37" s="22"/>
      <c r="M37" s="24">
        <v>26811</v>
      </c>
      <c r="N37" s="26">
        <v>1.7689999999999999</v>
      </c>
      <c r="O37" s="25">
        <f t="shared" si="2"/>
        <v>3.2023825244660755</v>
      </c>
      <c r="P37" s="22"/>
      <c r="Q37" s="24">
        <v>256340.66239999997</v>
      </c>
      <c r="R37" s="24">
        <f t="shared" si="3"/>
        <v>2986.2018814596076</v>
      </c>
      <c r="S37" s="26">
        <f t="shared" si="4"/>
        <v>3.2023825244660755</v>
      </c>
      <c r="T37" s="27">
        <f t="shared" si="5"/>
        <v>1</v>
      </c>
      <c r="U37" s="22"/>
      <c r="V37" s="38">
        <f t="shared" si="6"/>
        <v>3.5373238367791546</v>
      </c>
      <c r="W37" s="22"/>
      <c r="X37" s="42">
        <f>I37-'(A) Current Law'!J35</f>
        <v>-120305.33760000003</v>
      </c>
      <c r="Y37" s="42">
        <f>J37-'(A) Current Law'!K35</f>
        <v>-1268.7759713140695</v>
      </c>
      <c r="Z37" s="38">
        <f>O37-'(A) Current Law'!P35</f>
        <v>-1.2338065332457329</v>
      </c>
      <c r="AA37" s="44">
        <f>N37-'(A) Current Law'!O35</f>
        <v>-0.10200000000000009</v>
      </c>
      <c r="AB37" s="42">
        <f>Q37-'(A) Current Law'!R35</f>
        <v>-26659.337600000028</v>
      </c>
      <c r="AC37" s="42">
        <f>M37-'(A) Current Law'!N35</f>
        <v>-21543</v>
      </c>
      <c r="AD37" s="38">
        <f>S37-'(A) Current Law'!T35</f>
        <v>-0.33304664209247736</v>
      </c>
    </row>
    <row r="38" spans="1:30">
      <c r="A38" s="1" t="s">
        <v>76</v>
      </c>
      <c r="B38" s="2" t="s">
        <v>77</v>
      </c>
      <c r="C38" s="20">
        <v>7830666574</v>
      </c>
      <c r="D38" s="21">
        <v>11261.85</v>
      </c>
      <c r="E38" s="22"/>
      <c r="F38" s="48">
        <v>2750</v>
      </c>
      <c r="G38" s="45">
        <f t="shared" si="7"/>
        <v>0</v>
      </c>
      <c r="H38" s="22"/>
      <c r="I38" s="23">
        <v>30970087.5</v>
      </c>
      <c r="J38" s="24">
        <f t="shared" si="0"/>
        <v>2750</v>
      </c>
      <c r="K38" s="26">
        <f t="shared" si="1"/>
        <v>3.9549746126120784</v>
      </c>
      <c r="L38" s="22"/>
      <c r="M38" s="24">
        <v>4253100</v>
      </c>
      <c r="N38" s="26">
        <v>1.9770000000000001</v>
      </c>
      <c r="O38" s="25">
        <f t="shared" si="2"/>
        <v>3.4118407733905896</v>
      </c>
      <c r="P38" s="22"/>
      <c r="Q38" s="24">
        <v>16800000</v>
      </c>
      <c r="R38" s="24">
        <f t="shared" si="3"/>
        <v>1869.4175468506505</v>
      </c>
      <c r="S38" s="26">
        <f t="shared" si="4"/>
        <v>2.1454112292024656</v>
      </c>
      <c r="T38" s="27">
        <f t="shared" si="5"/>
        <v>0.67978819885478203</v>
      </c>
      <c r="U38" s="22"/>
      <c r="V38" s="38">
        <f t="shared" si="6"/>
        <v>2.688545068423954</v>
      </c>
      <c r="W38" s="22"/>
      <c r="X38" s="42">
        <f>I38-'(A) Current Law'!J36</f>
        <v>3715545.5</v>
      </c>
      <c r="Y38" s="42">
        <f>J38-'(A) Current Law'!K36</f>
        <v>329.92319201552164</v>
      </c>
      <c r="Z38" s="38">
        <f>O38-'(A) Current Law'!P36</f>
        <v>0.40441901976964445</v>
      </c>
      <c r="AA38" s="44">
        <f>N38-'(A) Current Law'!O36</f>
        <v>0.2370000000000001</v>
      </c>
      <c r="AB38" s="42">
        <f>Q38-'(A) Current Law'!R36</f>
        <v>0</v>
      </c>
      <c r="AC38" s="42">
        <f>M38-'(A) Current Law'!N36</f>
        <v>548675</v>
      </c>
      <c r="AD38" s="38">
        <f>S38-'(A) Current Law'!T36</f>
        <v>0</v>
      </c>
    </row>
    <row r="39" spans="1:30">
      <c r="A39" s="1" t="s">
        <v>78</v>
      </c>
      <c r="B39" s="2" t="s">
        <v>79</v>
      </c>
      <c r="C39" s="20">
        <v>7255135266</v>
      </c>
      <c r="D39" s="21">
        <v>12234.460000000001</v>
      </c>
      <c r="E39" s="22"/>
      <c r="F39" s="48">
        <v>2750</v>
      </c>
      <c r="G39" s="45">
        <f t="shared" si="7"/>
        <v>0</v>
      </c>
      <c r="H39" s="22"/>
      <c r="I39" s="23">
        <v>33644765</v>
      </c>
      <c r="J39" s="24">
        <f t="shared" si="0"/>
        <v>2750</v>
      </c>
      <c r="K39" s="26">
        <f t="shared" si="1"/>
        <v>4.6373725322077268</v>
      </c>
      <c r="L39" s="22"/>
      <c r="M39" s="24">
        <v>6419926</v>
      </c>
      <c r="N39" s="26">
        <v>2.319</v>
      </c>
      <c r="O39" s="25">
        <f t="shared" si="2"/>
        <v>3.7524922695218015</v>
      </c>
      <c r="P39" s="22"/>
      <c r="Q39" s="24">
        <v>24200000</v>
      </c>
      <c r="R39" s="24">
        <f t="shared" si="3"/>
        <v>2502.7607266687696</v>
      </c>
      <c r="S39" s="26">
        <f t="shared" si="4"/>
        <v>3.3355684095111675</v>
      </c>
      <c r="T39" s="27">
        <f t="shared" si="5"/>
        <v>0.9100948096977346</v>
      </c>
      <c r="U39" s="22"/>
      <c r="V39" s="38">
        <f t="shared" si="6"/>
        <v>4.220448672197092</v>
      </c>
      <c r="W39" s="22"/>
      <c r="X39" s="42">
        <f>I39-'(A) Current Law'!J37</f>
        <v>5526506</v>
      </c>
      <c r="Y39" s="42">
        <f>J39-'(A) Current Law'!K37</f>
        <v>451.71638143408063</v>
      </c>
      <c r="Z39" s="38">
        <f>O39-'(A) Current Law'!P37</f>
        <v>0.54779378389056221</v>
      </c>
      <c r="AA39" s="44">
        <f>N39-'(A) Current Law'!O37</f>
        <v>0.38100000000000001</v>
      </c>
      <c r="AB39" s="42">
        <f>Q39-'(A) Current Law'!R37</f>
        <v>949479</v>
      </c>
      <c r="AC39" s="42">
        <f>M39-'(A) Current Law'!N37</f>
        <v>1552188</v>
      </c>
      <c r="AD39" s="38">
        <f>S39-'(A) Current Law'!T37</f>
        <v>0.13086992387992824</v>
      </c>
    </row>
    <row r="40" spans="1:30">
      <c r="A40" s="1" t="s">
        <v>80</v>
      </c>
      <c r="B40" s="2" t="s">
        <v>81</v>
      </c>
      <c r="C40" s="20">
        <v>2536695971</v>
      </c>
      <c r="D40" s="21">
        <v>3277.27</v>
      </c>
      <c r="E40" s="22"/>
      <c r="F40" s="48">
        <v>2750</v>
      </c>
      <c r="G40" s="45">
        <f t="shared" si="7"/>
        <v>0</v>
      </c>
      <c r="H40" s="22"/>
      <c r="I40" s="23">
        <v>9012492.5</v>
      </c>
      <c r="J40" s="24">
        <f t="shared" si="0"/>
        <v>2750</v>
      </c>
      <c r="K40" s="26">
        <f t="shared" si="1"/>
        <v>3.552846932794691</v>
      </c>
      <c r="L40" s="22"/>
      <c r="M40" s="24">
        <v>867757</v>
      </c>
      <c r="N40" s="26">
        <v>1.776</v>
      </c>
      <c r="O40" s="25">
        <f t="shared" si="2"/>
        <v>3.2107653392886633</v>
      </c>
      <c r="P40" s="22"/>
      <c r="Q40" s="24">
        <v>4850000</v>
      </c>
      <c r="R40" s="24">
        <f t="shared" si="3"/>
        <v>1744.6707167856173</v>
      </c>
      <c r="S40" s="26">
        <f t="shared" si="4"/>
        <v>1.9119358628097887</v>
      </c>
      <c r="T40" s="27">
        <f t="shared" si="5"/>
        <v>0.63442571519476998</v>
      </c>
      <c r="U40" s="22"/>
      <c r="V40" s="38">
        <f t="shared" si="6"/>
        <v>2.2540174563158164</v>
      </c>
      <c r="W40" s="22"/>
      <c r="X40" s="42">
        <f>I40-'(A) Current Law'!J38</f>
        <v>305712.5</v>
      </c>
      <c r="Y40" s="42">
        <f>J40-'(A) Current Law'!K38</f>
        <v>93.282671247715371</v>
      </c>
      <c r="Z40" s="38">
        <f>O40-'(A) Current Law'!P38</f>
        <v>0.22747759550093916</v>
      </c>
      <c r="AA40" s="44">
        <f>N40-'(A) Current Law'!O38</f>
        <v>6.0000000000000053E-2</v>
      </c>
      <c r="AB40" s="42">
        <f>Q40-'(A) Current Law'!R38</f>
        <v>0</v>
      </c>
      <c r="AC40" s="42">
        <f>M40-'(A) Current Law'!N38</f>
        <v>-271329</v>
      </c>
      <c r="AD40" s="38">
        <f>S40-'(A) Current Law'!T38</f>
        <v>0</v>
      </c>
    </row>
    <row r="41" spans="1:30">
      <c r="A41" s="1" t="s">
        <v>82</v>
      </c>
      <c r="B41" s="2" t="s">
        <v>83</v>
      </c>
      <c r="C41" s="20">
        <v>1739917530</v>
      </c>
      <c r="D41" s="21">
        <v>2584.0699999999997</v>
      </c>
      <c r="E41" s="22"/>
      <c r="F41" s="48">
        <v>2750</v>
      </c>
      <c r="G41" s="45">
        <f t="shared" si="7"/>
        <v>0</v>
      </c>
      <c r="H41" s="22"/>
      <c r="I41" s="23">
        <v>7106192.4999999991</v>
      </c>
      <c r="J41" s="24">
        <f t="shared" si="0"/>
        <v>2750</v>
      </c>
      <c r="K41" s="26">
        <f t="shared" si="1"/>
        <v>4.0842122557383504</v>
      </c>
      <c r="L41" s="22"/>
      <c r="M41" s="24">
        <v>1057925</v>
      </c>
      <c r="N41" s="26">
        <v>2.0419999999999998</v>
      </c>
      <c r="O41" s="25">
        <f t="shared" si="2"/>
        <v>3.4761805635695846</v>
      </c>
      <c r="P41" s="22"/>
      <c r="Q41" s="24">
        <v>3780000</v>
      </c>
      <c r="R41" s="24">
        <f t="shared" si="3"/>
        <v>1872.2112791062164</v>
      </c>
      <c r="S41" s="26">
        <f t="shared" si="4"/>
        <v>2.1725167629065729</v>
      </c>
      <c r="T41" s="27">
        <f t="shared" si="5"/>
        <v>0.68080410149316961</v>
      </c>
      <c r="U41" s="22"/>
      <c r="V41" s="38">
        <f t="shared" si="6"/>
        <v>2.7805484550753392</v>
      </c>
      <c r="W41" s="22"/>
      <c r="X41" s="42">
        <f>I41-'(A) Current Law'!J39</f>
        <v>817941.49999999907</v>
      </c>
      <c r="Y41" s="42">
        <f>J41-'(A) Current Law'!K39</f>
        <v>316.53225338322864</v>
      </c>
      <c r="Z41" s="38">
        <f>O41-'(A) Current Law'!P39</f>
        <v>0.40208831047296778</v>
      </c>
      <c r="AA41" s="44">
        <f>N41-'(A) Current Law'!O39</f>
        <v>0.23499999999999988</v>
      </c>
      <c r="AB41" s="42">
        <f>Q41-'(A) Current Law'!R39</f>
        <v>0</v>
      </c>
      <c r="AC41" s="42">
        <f>M41-'(A) Current Law'!N39</f>
        <v>118341</v>
      </c>
      <c r="AD41" s="38">
        <f>S41-'(A) Current Law'!T39</f>
        <v>0</v>
      </c>
    </row>
    <row r="42" spans="1:30">
      <c r="A42" s="1" t="s">
        <v>84</v>
      </c>
      <c r="B42" s="2" t="s">
        <v>85</v>
      </c>
      <c r="C42" s="20">
        <v>2704549038</v>
      </c>
      <c r="D42" s="21">
        <v>3726.22</v>
      </c>
      <c r="E42" s="22"/>
      <c r="F42" s="48">
        <v>2750</v>
      </c>
      <c r="G42" s="45">
        <f t="shared" si="7"/>
        <v>0</v>
      </c>
      <c r="H42" s="22"/>
      <c r="I42" s="23">
        <v>10247105</v>
      </c>
      <c r="J42" s="24">
        <f t="shared" si="0"/>
        <v>2750</v>
      </c>
      <c r="K42" s="26">
        <f t="shared" si="1"/>
        <v>3.7888405261003073</v>
      </c>
      <c r="L42" s="22"/>
      <c r="M42" s="24">
        <v>1244368</v>
      </c>
      <c r="N42" s="26">
        <v>1.8939999999999999</v>
      </c>
      <c r="O42" s="25">
        <f t="shared" si="2"/>
        <v>3.3287386819421392</v>
      </c>
      <c r="P42" s="22"/>
      <c r="Q42" s="24">
        <v>7400000</v>
      </c>
      <c r="R42" s="24">
        <f t="shared" si="3"/>
        <v>2319.8759064145434</v>
      </c>
      <c r="S42" s="26">
        <f t="shared" si="4"/>
        <v>2.7361308284771431</v>
      </c>
      <c r="T42" s="27">
        <f t="shared" si="5"/>
        <v>0.84359123869619757</v>
      </c>
      <c r="U42" s="22"/>
      <c r="V42" s="38">
        <f t="shared" si="6"/>
        <v>3.1962326726353112</v>
      </c>
      <c r="W42" s="22"/>
      <c r="X42" s="42">
        <f>I42-'(A) Current Law'!J40</f>
        <v>784328</v>
      </c>
      <c r="Y42" s="42">
        <f>J42-'(A) Current Law'!K40</f>
        <v>210.4889136980637</v>
      </c>
      <c r="Z42" s="38">
        <f>O42-'(A) Current Law'!P40</f>
        <v>0.31201689750984674</v>
      </c>
      <c r="AA42" s="44">
        <f>N42-'(A) Current Law'!O40</f>
        <v>0.1449999999999998</v>
      </c>
      <c r="AB42" s="42">
        <f>Q42-'(A) Current Law'!R40</f>
        <v>0</v>
      </c>
      <c r="AC42" s="42">
        <f>M42-'(A) Current Law'!N40</f>
        <v>-59537</v>
      </c>
      <c r="AD42" s="38">
        <f>S42-'(A) Current Law'!T40</f>
        <v>0</v>
      </c>
    </row>
    <row r="43" spans="1:30">
      <c r="A43" s="1" t="s">
        <v>86</v>
      </c>
      <c r="B43" s="2" t="s">
        <v>87</v>
      </c>
      <c r="C43" s="20">
        <v>566103273</v>
      </c>
      <c r="D43" s="21">
        <v>828.88</v>
      </c>
      <c r="E43" s="22"/>
      <c r="F43" s="48">
        <v>2750</v>
      </c>
      <c r="G43" s="45">
        <f t="shared" si="7"/>
        <v>0</v>
      </c>
      <c r="H43" s="22"/>
      <c r="I43" s="23">
        <v>2279420</v>
      </c>
      <c r="J43" s="24">
        <f t="shared" si="0"/>
        <v>2750</v>
      </c>
      <c r="K43" s="26">
        <f t="shared" si="1"/>
        <v>4.0265091348447299</v>
      </c>
      <c r="L43" s="22"/>
      <c r="M43" s="24">
        <v>327815</v>
      </c>
      <c r="N43" s="26">
        <v>2.0129999999999999</v>
      </c>
      <c r="O43" s="25">
        <f t="shared" si="2"/>
        <v>3.4474363478905374</v>
      </c>
      <c r="P43" s="22"/>
      <c r="Q43" s="24">
        <v>1056000</v>
      </c>
      <c r="R43" s="24">
        <f t="shared" si="3"/>
        <v>1669.4998069684393</v>
      </c>
      <c r="S43" s="26">
        <f t="shared" si="4"/>
        <v>1.8653840215476019</v>
      </c>
      <c r="T43" s="27">
        <f t="shared" si="5"/>
        <v>0.60709083889761428</v>
      </c>
      <c r="U43" s="22"/>
      <c r="V43" s="38">
        <f t="shared" si="6"/>
        <v>2.4444568085017946</v>
      </c>
      <c r="W43" s="22"/>
      <c r="X43" s="42">
        <f>I43-'(A) Current Law'!J41</f>
        <v>-62500</v>
      </c>
      <c r="Y43" s="42">
        <f>J43-'(A) Current Law'!K41</f>
        <v>-75.402953382877968</v>
      </c>
      <c r="Z43" s="38">
        <f>O43-'(A) Current Law'!P41</f>
        <v>0.11170046706301218</v>
      </c>
      <c r="AA43" s="44">
        <f>N43-'(A) Current Law'!O41</f>
        <v>-5.500000000000016E-2</v>
      </c>
      <c r="AB43" s="42">
        <f>Q43-'(A) Current Law'!R41</f>
        <v>0</v>
      </c>
      <c r="AC43" s="42">
        <f>M43-'(A) Current Law'!N41</f>
        <v>-125734</v>
      </c>
      <c r="AD43" s="38">
        <f>S43-'(A) Current Law'!T41</f>
        <v>0</v>
      </c>
    </row>
    <row r="44" spans="1:30">
      <c r="A44" s="1" t="s">
        <v>88</v>
      </c>
      <c r="B44" s="2" t="s">
        <v>89</v>
      </c>
      <c r="C44" s="20">
        <v>2230059819</v>
      </c>
      <c r="D44" s="21">
        <v>1094.28</v>
      </c>
      <c r="E44" s="22"/>
      <c r="F44" s="48">
        <v>2750</v>
      </c>
      <c r="G44" s="45">
        <f t="shared" si="7"/>
        <v>0</v>
      </c>
      <c r="H44" s="22"/>
      <c r="I44" s="23">
        <v>3009270</v>
      </c>
      <c r="J44" s="24">
        <f t="shared" si="0"/>
        <v>2750</v>
      </c>
      <c r="K44" s="26">
        <f t="shared" si="1"/>
        <v>1.3494122329639624</v>
      </c>
      <c r="L44" s="22"/>
      <c r="M44" s="24">
        <v>0</v>
      </c>
      <c r="N44" s="26">
        <v>0.67500000000000004</v>
      </c>
      <c r="O44" s="25">
        <f t="shared" si="2"/>
        <v>1.3494122329639624</v>
      </c>
      <c r="P44" s="22"/>
      <c r="Q44" s="24">
        <v>2139000</v>
      </c>
      <c r="R44" s="24">
        <f t="shared" si="3"/>
        <v>1954.7099462660381</v>
      </c>
      <c r="S44" s="26">
        <f t="shared" si="4"/>
        <v>0.95916709577735315</v>
      </c>
      <c r="T44" s="27">
        <f t="shared" si="5"/>
        <v>0.71080361682401383</v>
      </c>
      <c r="U44" s="22"/>
      <c r="V44" s="38">
        <f t="shared" si="6"/>
        <v>0.95916709577735315</v>
      </c>
      <c r="W44" s="22"/>
      <c r="X44" s="42">
        <f>I44-'(A) Current Law'!J42</f>
        <v>189502</v>
      </c>
      <c r="Y44" s="42">
        <f>J44-'(A) Current Law'!K42</f>
        <v>173.17505574441657</v>
      </c>
      <c r="Z44" s="38">
        <f>O44-'(A) Current Law'!P42</f>
        <v>8.4976195878447847E-2</v>
      </c>
      <c r="AA44" s="44">
        <f>N44-'(A) Current Law'!O42</f>
        <v>4.3000000000000038E-2</v>
      </c>
      <c r="AB44" s="42">
        <f>Q44-'(A) Current Law'!R42</f>
        <v>0</v>
      </c>
      <c r="AC44" s="42">
        <f>M44-'(A) Current Law'!N42</f>
        <v>0</v>
      </c>
      <c r="AD44" s="38">
        <f>S44-'(A) Current Law'!T42</f>
        <v>0</v>
      </c>
    </row>
    <row r="45" spans="1:30">
      <c r="A45" s="1" t="s">
        <v>90</v>
      </c>
      <c r="B45" s="2" t="s">
        <v>91</v>
      </c>
      <c r="C45" s="20">
        <v>1241660007</v>
      </c>
      <c r="D45" s="21">
        <v>2605.06</v>
      </c>
      <c r="E45" s="22"/>
      <c r="F45" s="48">
        <v>2750</v>
      </c>
      <c r="G45" s="45">
        <f t="shared" si="7"/>
        <v>0</v>
      </c>
      <c r="H45" s="22"/>
      <c r="I45" s="23">
        <v>7163915</v>
      </c>
      <c r="J45" s="24">
        <f t="shared" si="0"/>
        <v>2750</v>
      </c>
      <c r="K45" s="26">
        <f t="shared" si="1"/>
        <v>5.769626918490256</v>
      </c>
      <c r="L45" s="22"/>
      <c r="M45" s="24">
        <v>1801532</v>
      </c>
      <c r="N45" s="26">
        <v>2.8849999999999998</v>
      </c>
      <c r="O45" s="25">
        <f t="shared" si="2"/>
        <v>4.3187208815367768</v>
      </c>
      <c r="P45" s="22"/>
      <c r="Q45" s="24">
        <v>3745358</v>
      </c>
      <c r="R45" s="24">
        <f t="shared" si="3"/>
        <v>2129.2753333896339</v>
      </c>
      <c r="S45" s="26">
        <f t="shared" si="4"/>
        <v>3.0164118831927555</v>
      </c>
      <c r="T45" s="27">
        <f t="shared" si="5"/>
        <v>0.77428193941441237</v>
      </c>
      <c r="U45" s="22"/>
      <c r="V45" s="38">
        <f t="shared" si="6"/>
        <v>4.4673179201462352</v>
      </c>
      <c r="W45" s="22"/>
      <c r="X45" s="42">
        <f>I45-'(A) Current Law'!J43</f>
        <v>226999</v>
      </c>
      <c r="Y45" s="42">
        <f>J45-'(A) Current Law'!K43</f>
        <v>87.137724275064556</v>
      </c>
      <c r="Z45" s="38">
        <f>O45-'(A) Current Law'!P43</f>
        <v>0.25813346503315415</v>
      </c>
      <c r="AA45" s="44">
        <f>N45-'(A) Current Law'!O43</f>
        <v>9.1999999999999638E-2</v>
      </c>
      <c r="AB45" s="42">
        <f>Q45-'(A) Current Law'!R43</f>
        <v>0</v>
      </c>
      <c r="AC45" s="42">
        <f>M45-'(A) Current Law'!N43</f>
        <v>-93515</v>
      </c>
      <c r="AD45" s="38">
        <f>S45-'(A) Current Law'!T43</f>
        <v>0</v>
      </c>
    </row>
    <row r="46" spans="1:30">
      <c r="A46" s="1" t="s">
        <v>92</v>
      </c>
      <c r="B46" s="2" t="s">
        <v>93</v>
      </c>
      <c r="C46" s="20">
        <v>3259298505.8000002</v>
      </c>
      <c r="D46" s="21">
        <v>893.58</v>
      </c>
      <c r="E46" s="22"/>
      <c r="F46" s="48">
        <v>2750</v>
      </c>
      <c r="G46" s="45">
        <f t="shared" si="7"/>
        <v>0</v>
      </c>
      <c r="H46" s="22"/>
      <c r="I46" s="23">
        <v>2466245.0436</v>
      </c>
      <c r="J46" s="24">
        <f t="shared" si="0"/>
        <v>2759.9599852279594</v>
      </c>
      <c r="K46" s="26">
        <f t="shared" si="1"/>
        <v>0.75667970859718969</v>
      </c>
      <c r="L46" s="22"/>
      <c r="M46" s="24">
        <v>0</v>
      </c>
      <c r="N46" s="26">
        <v>0.378</v>
      </c>
      <c r="O46" s="25">
        <f t="shared" si="2"/>
        <v>0.75667970859718969</v>
      </c>
      <c r="P46" s="22"/>
      <c r="Q46" s="24">
        <v>2180316</v>
      </c>
      <c r="R46" s="24">
        <f t="shared" si="3"/>
        <v>2439.9785133955547</v>
      </c>
      <c r="S46" s="26">
        <f t="shared" si="4"/>
        <v>0.6689525356821644</v>
      </c>
      <c r="T46" s="27">
        <f t="shared" si="5"/>
        <v>0.88406300325184772</v>
      </c>
      <c r="U46" s="22"/>
      <c r="V46" s="38">
        <f t="shared" si="6"/>
        <v>0.6689525356821644</v>
      </c>
      <c r="W46" s="22"/>
      <c r="X46" s="42">
        <f>I46-'(A) Current Law'!J44</f>
        <v>355100.04359999998</v>
      </c>
      <c r="Y46" s="42">
        <f>J46-'(A) Current Law'!K44</f>
        <v>397.39032162761032</v>
      </c>
      <c r="Z46" s="38">
        <f>O46-'(A) Current Law'!P44</f>
        <v>0.10894983781574186</v>
      </c>
      <c r="AA46" s="44">
        <f>N46-'(A) Current Law'!O44</f>
        <v>5.3999999999999992E-2</v>
      </c>
      <c r="AB46" s="42">
        <f>Q46-'(A) Current Law'!R44</f>
        <v>69171</v>
      </c>
      <c r="AC46" s="42">
        <f>M46-'(A) Current Law'!N44</f>
        <v>0</v>
      </c>
      <c r="AD46" s="38">
        <f>S46-'(A) Current Law'!T44</f>
        <v>2.1222664900716559E-2</v>
      </c>
    </row>
    <row r="47" spans="1:30">
      <c r="A47" s="1" t="s">
        <v>94</v>
      </c>
      <c r="B47" s="2" t="s">
        <v>95</v>
      </c>
      <c r="C47" s="20">
        <v>6306254356</v>
      </c>
      <c r="D47" s="21">
        <v>10925.039999999999</v>
      </c>
      <c r="E47" s="22"/>
      <c r="F47" s="48">
        <v>2750</v>
      </c>
      <c r="G47" s="45">
        <f t="shared" si="7"/>
        <v>0</v>
      </c>
      <c r="H47" s="22"/>
      <c r="I47" s="23">
        <v>30043859.999999996</v>
      </c>
      <c r="J47" s="24">
        <f t="shared" si="0"/>
        <v>2750</v>
      </c>
      <c r="K47" s="26">
        <f t="shared" si="1"/>
        <v>4.7641370461715002</v>
      </c>
      <c r="L47" s="22"/>
      <c r="M47" s="24">
        <v>5978501</v>
      </c>
      <c r="N47" s="26">
        <v>2.3820000000000001</v>
      </c>
      <c r="O47" s="25">
        <f t="shared" si="2"/>
        <v>3.8161097921943692</v>
      </c>
      <c r="P47" s="22"/>
      <c r="Q47" s="24">
        <v>20200000</v>
      </c>
      <c r="R47" s="24">
        <f t="shared" si="3"/>
        <v>2396.192691285341</v>
      </c>
      <c r="S47" s="26">
        <f t="shared" si="4"/>
        <v>3.2031692443202813</v>
      </c>
      <c r="T47" s="27">
        <f t="shared" si="5"/>
        <v>0.87134279683103311</v>
      </c>
      <c r="U47" s="22"/>
      <c r="V47" s="38">
        <f t="shared" si="6"/>
        <v>4.1511964982974119</v>
      </c>
      <c r="W47" s="22"/>
      <c r="X47" s="42">
        <f>I47-'(A) Current Law'!J45</f>
        <v>-3623685.0000000037</v>
      </c>
      <c r="Y47" s="42">
        <f>J47-'(A) Current Law'!K45</f>
        <v>-331.68619977592789</v>
      </c>
      <c r="Z47" s="38">
        <f>O47-'(A) Current Law'!P45</f>
        <v>-0.35971083180965246</v>
      </c>
      <c r="AA47" s="44">
        <f>N47-'(A) Current Law'!O45</f>
        <v>-4.8000000000000043E-2</v>
      </c>
      <c r="AB47" s="42">
        <f>Q47-'(A) Current Law'!R45</f>
        <v>0</v>
      </c>
      <c r="AC47" s="42">
        <f>M47-'(A) Current Law'!N45</f>
        <v>-1355257</v>
      </c>
      <c r="AD47" s="38">
        <f>S47-'(A) Current Law'!T45</f>
        <v>0</v>
      </c>
    </row>
    <row r="48" spans="1:30">
      <c r="A48" s="1" t="s">
        <v>96</v>
      </c>
      <c r="B48" s="2" t="s">
        <v>97</v>
      </c>
      <c r="C48" s="20">
        <v>352435795</v>
      </c>
      <c r="D48" s="21">
        <v>613.59999999999991</v>
      </c>
      <c r="E48" s="22"/>
      <c r="F48" s="48">
        <v>2750</v>
      </c>
      <c r="G48" s="45">
        <f t="shared" si="7"/>
        <v>0</v>
      </c>
      <c r="H48" s="22"/>
      <c r="I48" s="23">
        <v>1738557.7639999997</v>
      </c>
      <c r="J48" s="24">
        <f t="shared" si="0"/>
        <v>2833.3731486310298</v>
      </c>
      <c r="K48" s="26">
        <f t="shared" si="1"/>
        <v>4.9329772646958281</v>
      </c>
      <c r="L48" s="22"/>
      <c r="M48" s="24">
        <v>363786</v>
      </c>
      <c r="N48" s="26">
        <v>2.4660000000000002</v>
      </c>
      <c r="O48" s="25">
        <f t="shared" si="2"/>
        <v>3.9007722356918935</v>
      </c>
      <c r="P48" s="22"/>
      <c r="Q48" s="24">
        <v>950000</v>
      </c>
      <c r="R48" s="24">
        <f t="shared" si="3"/>
        <v>2141.1114732724905</v>
      </c>
      <c r="S48" s="26">
        <f t="shared" si="4"/>
        <v>2.6955264291471872</v>
      </c>
      <c r="T48" s="27">
        <f t="shared" si="5"/>
        <v>0.75567578322925377</v>
      </c>
      <c r="U48" s="22"/>
      <c r="V48" s="38">
        <f t="shared" si="6"/>
        <v>3.7277314581511223</v>
      </c>
      <c r="W48" s="22"/>
      <c r="X48" s="42">
        <f>I48-'(A) Current Law'!J46</f>
        <v>207037.76399999973</v>
      </c>
      <c r="Y48" s="42">
        <f>J48-'(A) Current Law'!K46</f>
        <v>337.41486962190311</v>
      </c>
      <c r="Z48" s="38">
        <f>O48-'(A) Current Law'!P46</f>
        <v>0.46114431708050496</v>
      </c>
      <c r="AA48" s="44">
        <f>N48-'(A) Current Law'!O46</f>
        <v>0.29300000000000015</v>
      </c>
      <c r="AB48" s="42">
        <f>Q48-'(A) Current Law'!R46</f>
        <v>0</v>
      </c>
      <c r="AC48" s="42">
        <f>M48-'(A) Current Law'!N46</f>
        <v>44514</v>
      </c>
      <c r="AD48" s="38">
        <f>S48-'(A) Current Law'!T46</f>
        <v>0</v>
      </c>
    </row>
    <row r="49" spans="1:30">
      <c r="A49" s="1" t="s">
        <v>98</v>
      </c>
      <c r="B49" s="2" t="s">
        <v>99</v>
      </c>
      <c r="C49" s="20">
        <v>1040270385</v>
      </c>
      <c r="D49" s="21">
        <v>1105.56</v>
      </c>
      <c r="E49" s="22"/>
      <c r="F49" s="48">
        <v>2750</v>
      </c>
      <c r="G49" s="45">
        <f t="shared" si="7"/>
        <v>0</v>
      </c>
      <c r="H49" s="22"/>
      <c r="I49" s="23">
        <v>3040290</v>
      </c>
      <c r="J49" s="24">
        <f t="shared" si="0"/>
        <v>2750</v>
      </c>
      <c r="K49" s="26">
        <f t="shared" si="1"/>
        <v>2.9225959364401208</v>
      </c>
      <c r="L49" s="22"/>
      <c r="M49" s="24">
        <v>28093</v>
      </c>
      <c r="N49" s="26">
        <v>1.4610000000000001</v>
      </c>
      <c r="O49" s="25">
        <f t="shared" si="2"/>
        <v>2.8955904574751496</v>
      </c>
      <c r="P49" s="22"/>
      <c r="Q49" s="24">
        <v>2380000</v>
      </c>
      <c r="R49" s="24">
        <f t="shared" si="3"/>
        <v>2178.1658164188284</v>
      </c>
      <c r="S49" s="26">
        <f t="shared" si="4"/>
        <v>2.2878667261108272</v>
      </c>
      <c r="T49" s="27">
        <f t="shared" si="5"/>
        <v>0.79206029687957402</v>
      </c>
      <c r="U49" s="22"/>
      <c r="V49" s="38">
        <f t="shared" si="6"/>
        <v>2.3148722050757988</v>
      </c>
      <c r="W49" s="22"/>
      <c r="X49" s="42">
        <f>I49-'(A) Current Law'!J47</f>
        <v>-735803</v>
      </c>
      <c r="Y49" s="42">
        <f>J49-'(A) Current Law'!K47</f>
        <v>-665.547776692355</v>
      </c>
      <c r="Z49" s="38">
        <f>O49-'(A) Current Law'!P47</f>
        <v>-0.64334427822820306</v>
      </c>
      <c r="AA49" s="44">
        <f>N49-'(A) Current Law'!O47</f>
        <v>0.10299999999999998</v>
      </c>
      <c r="AB49" s="42">
        <f>Q49-'(A) Current Law'!R47</f>
        <v>0</v>
      </c>
      <c r="AC49" s="42">
        <f>M49-'(A) Current Law'!N47</f>
        <v>-66551</v>
      </c>
      <c r="AD49" s="38">
        <f>S49-'(A) Current Law'!T47</f>
        <v>0</v>
      </c>
    </row>
    <row r="50" spans="1:30">
      <c r="A50" s="1" t="s">
        <v>100</v>
      </c>
      <c r="B50" s="2" t="s">
        <v>101</v>
      </c>
      <c r="C50" s="20">
        <v>117444366</v>
      </c>
      <c r="D50" s="21">
        <v>172.41</v>
      </c>
      <c r="E50" s="22"/>
      <c r="F50" s="48">
        <v>2750</v>
      </c>
      <c r="G50" s="45">
        <f t="shared" si="7"/>
        <v>0</v>
      </c>
      <c r="H50" s="22"/>
      <c r="I50" s="23">
        <v>654673.47400000005</v>
      </c>
      <c r="J50" s="24">
        <f t="shared" si="0"/>
        <v>3797.1896873731225</v>
      </c>
      <c r="K50" s="26">
        <f t="shared" si="1"/>
        <v>5.5743284782175078</v>
      </c>
      <c r="L50" s="22"/>
      <c r="M50" s="24">
        <v>158912</v>
      </c>
      <c r="N50" s="26">
        <v>2.7869999999999999</v>
      </c>
      <c r="O50" s="25">
        <f t="shared" si="2"/>
        <v>4.2212452660351545</v>
      </c>
      <c r="P50" s="22"/>
      <c r="Q50" s="24">
        <v>463179</v>
      </c>
      <c r="R50" s="24">
        <f t="shared" si="3"/>
        <v>3608.2071805579722</v>
      </c>
      <c r="S50" s="26">
        <f t="shared" si="4"/>
        <v>3.943816257648324</v>
      </c>
      <c r="T50" s="27">
        <f t="shared" si="5"/>
        <v>0.95023095437039196</v>
      </c>
      <c r="U50" s="22"/>
      <c r="V50" s="38">
        <f t="shared" si="6"/>
        <v>5.2968994698306773</v>
      </c>
      <c r="W50" s="22"/>
      <c r="X50" s="42">
        <f>I50-'(A) Current Law'!J48</f>
        <v>-62507.525999999954</v>
      </c>
      <c r="Y50" s="42">
        <f>J50-'(A) Current Law'!K48</f>
        <v>-362.55162693579268</v>
      </c>
      <c r="Z50" s="38">
        <f>O50-'(A) Current Law'!P48</f>
        <v>-0.42531223677430319</v>
      </c>
      <c r="AA50" s="44">
        <f>N50-'(A) Current Law'!O48</f>
        <v>6.0000000000000053E-2</v>
      </c>
      <c r="AB50" s="42">
        <f>Q50-'(A) Current Law'!R48</f>
        <v>0</v>
      </c>
      <c r="AC50" s="42">
        <f>M50-'(A) Current Law'!N48</f>
        <v>-12557</v>
      </c>
      <c r="AD50" s="38">
        <f>S50-'(A) Current Law'!T48</f>
        <v>0</v>
      </c>
    </row>
    <row r="51" spans="1:30">
      <c r="A51" s="1" t="s">
        <v>102</v>
      </c>
      <c r="B51" s="2" t="s">
        <v>103</v>
      </c>
      <c r="C51" s="20">
        <v>100798300</v>
      </c>
      <c r="D51" s="21">
        <v>178.59</v>
      </c>
      <c r="E51" s="22"/>
      <c r="F51" s="48">
        <v>2750</v>
      </c>
      <c r="G51" s="45">
        <f t="shared" si="7"/>
        <v>0</v>
      </c>
      <c r="H51" s="22"/>
      <c r="I51" s="23">
        <v>670659.14120000007</v>
      </c>
      <c r="J51" s="24">
        <f t="shared" si="0"/>
        <v>3755.3006394534973</v>
      </c>
      <c r="K51" s="26">
        <f t="shared" si="1"/>
        <v>6.6534767074444714</v>
      </c>
      <c r="L51" s="22"/>
      <c r="M51" s="24">
        <v>190796</v>
      </c>
      <c r="N51" s="26">
        <v>3.327</v>
      </c>
      <c r="O51" s="25">
        <f t="shared" si="2"/>
        <v>4.7606273240719341</v>
      </c>
      <c r="P51" s="22"/>
      <c r="Q51" s="24">
        <v>85000</v>
      </c>
      <c r="R51" s="24">
        <f t="shared" si="3"/>
        <v>1544.2969931127163</v>
      </c>
      <c r="S51" s="26">
        <f t="shared" si="4"/>
        <v>0.84326819003891929</v>
      </c>
      <c r="T51" s="27">
        <f t="shared" si="5"/>
        <v>0.41123125453344672</v>
      </c>
      <c r="U51" s="22"/>
      <c r="V51" s="38">
        <f t="shared" si="6"/>
        <v>2.7361175734114567</v>
      </c>
      <c r="W51" s="22"/>
      <c r="X51" s="42">
        <f>I51-'(A) Current Law'!J49</f>
        <v>-183166.85879999993</v>
      </c>
      <c r="Y51" s="42">
        <f>J51-'(A) Current Law'!K49</f>
        <v>-1025.6277439946239</v>
      </c>
      <c r="Z51" s="38">
        <f>O51-'(A) Current Law'!P49</f>
        <v>-0.74178690315213558</v>
      </c>
      <c r="AA51" s="44">
        <f>N51-'(A) Current Law'!O49</f>
        <v>-0.90800000000000036</v>
      </c>
      <c r="AB51" s="42">
        <f>Q51-'(A) Current Law'!R49</f>
        <v>0</v>
      </c>
      <c r="AC51" s="42">
        <f>M51-'(A) Current Law'!N49</f>
        <v>-108396</v>
      </c>
      <c r="AD51" s="38">
        <f>S51-'(A) Current Law'!T49</f>
        <v>0</v>
      </c>
    </row>
    <row r="52" spans="1:30" ht="31.2">
      <c r="A52" s="1" t="s">
        <v>104</v>
      </c>
      <c r="B52" s="2" t="s">
        <v>105</v>
      </c>
      <c r="C52" s="20">
        <v>629371317</v>
      </c>
      <c r="D52" s="21">
        <v>880.01</v>
      </c>
      <c r="E52" s="22"/>
      <c r="F52" s="48">
        <v>2750</v>
      </c>
      <c r="G52" s="45">
        <f t="shared" si="7"/>
        <v>0</v>
      </c>
      <c r="H52" s="22"/>
      <c r="I52" s="23">
        <v>2427950.352</v>
      </c>
      <c r="J52" s="24">
        <f t="shared" si="0"/>
        <v>2759.0031386006976</v>
      </c>
      <c r="K52" s="26">
        <f t="shared" si="1"/>
        <v>3.8577391222294928</v>
      </c>
      <c r="L52" s="22"/>
      <c r="M52" s="24">
        <v>311518</v>
      </c>
      <c r="N52" s="26">
        <v>1.929</v>
      </c>
      <c r="O52" s="25">
        <f t="shared" si="2"/>
        <v>3.3627721741249927</v>
      </c>
      <c r="P52" s="22"/>
      <c r="Q52" s="24">
        <v>1975000</v>
      </c>
      <c r="R52" s="24">
        <f t="shared" si="3"/>
        <v>2598.2863831092827</v>
      </c>
      <c r="S52" s="26">
        <f t="shared" si="4"/>
        <v>3.1380521270244031</v>
      </c>
      <c r="T52" s="27">
        <f t="shared" si="5"/>
        <v>0.94174825202521273</v>
      </c>
      <c r="U52" s="22"/>
      <c r="V52" s="38">
        <f t="shared" si="6"/>
        <v>3.6330190751289035</v>
      </c>
      <c r="W52" s="22"/>
      <c r="X52" s="42">
        <f>I52-'(A) Current Law'!J50</f>
        <v>105646.35199999996</v>
      </c>
      <c r="Y52" s="42">
        <f>J52-'(A) Current Law'!K50</f>
        <v>120.05130850785781</v>
      </c>
      <c r="Z52" s="38">
        <f>O52-'(A) Current Law'!P50</f>
        <v>6.8808906332793907E-2</v>
      </c>
      <c r="AA52" s="44">
        <f>N52-'(A) Current Law'!O50</f>
        <v>0.26600000000000001</v>
      </c>
      <c r="AB52" s="42">
        <f>Q52-'(A) Current Law'!R50</f>
        <v>0</v>
      </c>
      <c r="AC52" s="42">
        <f>M52-'(A) Current Law'!N50</f>
        <v>62340</v>
      </c>
      <c r="AD52" s="38">
        <f>S52-'(A) Current Law'!T50</f>
        <v>0</v>
      </c>
    </row>
    <row r="53" spans="1:30">
      <c r="A53" s="1" t="s">
        <v>106</v>
      </c>
      <c r="B53" s="2" t="s">
        <v>107</v>
      </c>
      <c r="C53" s="20">
        <v>1167001208</v>
      </c>
      <c r="D53" s="21">
        <v>2674.0099999999998</v>
      </c>
      <c r="E53" s="22"/>
      <c r="F53" s="48">
        <v>2750</v>
      </c>
      <c r="G53" s="45">
        <f t="shared" si="7"/>
        <v>0</v>
      </c>
      <c r="H53" s="22"/>
      <c r="I53" s="23">
        <v>7353527.4999999991</v>
      </c>
      <c r="J53" s="24">
        <f t="shared" si="0"/>
        <v>2750</v>
      </c>
      <c r="K53" s="26">
        <f t="shared" si="1"/>
        <v>6.3012166993403822</v>
      </c>
      <c r="L53" s="22"/>
      <c r="M53" s="24">
        <v>2003492</v>
      </c>
      <c r="N53" s="26">
        <v>3.1509999999999998</v>
      </c>
      <c r="O53" s="25">
        <f t="shared" si="2"/>
        <v>4.5844301302556998</v>
      </c>
      <c r="P53" s="22"/>
      <c r="Q53" s="24">
        <v>2400000</v>
      </c>
      <c r="R53" s="24">
        <f t="shared" si="3"/>
        <v>1646.7746941858857</v>
      </c>
      <c r="S53" s="26">
        <f t="shared" si="4"/>
        <v>2.0565531411172282</v>
      </c>
      <c r="T53" s="27">
        <f t="shared" si="5"/>
        <v>0.59882716152214033</v>
      </c>
      <c r="U53" s="22"/>
      <c r="V53" s="38">
        <f t="shared" si="6"/>
        <v>3.7733397102019111</v>
      </c>
      <c r="W53" s="22"/>
      <c r="X53" s="42">
        <f>I53-'(A) Current Law'!J51</f>
        <v>969857.49999999907</v>
      </c>
      <c r="Y53" s="42">
        <f>J53-'(A) Current Law'!K51</f>
        <v>362.69778347874535</v>
      </c>
      <c r="Z53" s="38">
        <f>O53-'(A) Current Law'!P51</f>
        <v>0.58232116243019227</v>
      </c>
      <c r="AA53" s="44">
        <f>N53-'(A) Current Law'!O51</f>
        <v>0.41599999999999993</v>
      </c>
      <c r="AB53" s="42">
        <f>Q53-'(A) Current Law'!R51</f>
        <v>0</v>
      </c>
      <c r="AC53" s="42">
        <f>M53-'(A) Current Law'!N51</f>
        <v>290288</v>
      </c>
      <c r="AD53" s="38">
        <f>S53-'(A) Current Law'!T51</f>
        <v>0</v>
      </c>
    </row>
    <row r="54" spans="1:30">
      <c r="A54" s="1" t="s">
        <v>108</v>
      </c>
      <c r="B54" s="2" t="s">
        <v>109</v>
      </c>
      <c r="C54" s="20">
        <v>579750674</v>
      </c>
      <c r="D54" s="21">
        <v>616.89</v>
      </c>
      <c r="E54" s="22"/>
      <c r="F54" s="48">
        <v>2750</v>
      </c>
      <c r="G54" s="45">
        <f t="shared" si="7"/>
        <v>0</v>
      </c>
      <c r="H54" s="22"/>
      <c r="I54" s="23">
        <v>1776248.2364000001</v>
      </c>
      <c r="J54" s="24">
        <f t="shared" si="0"/>
        <v>2879.3597503606802</v>
      </c>
      <c r="K54" s="26">
        <f t="shared" si="1"/>
        <v>3.0638140084335634</v>
      </c>
      <c r="L54" s="22"/>
      <c r="M54" s="24">
        <v>56812</v>
      </c>
      <c r="N54" s="26">
        <v>1.532</v>
      </c>
      <c r="O54" s="25">
        <f t="shared" si="2"/>
        <v>2.9658201594432301</v>
      </c>
      <c r="P54" s="22"/>
      <c r="Q54" s="24">
        <v>1455000</v>
      </c>
      <c r="R54" s="24">
        <f t="shared" si="3"/>
        <v>2450.6994764058422</v>
      </c>
      <c r="S54" s="26">
        <f t="shared" si="4"/>
        <v>2.5096995402544371</v>
      </c>
      <c r="T54" s="27">
        <f t="shared" si="5"/>
        <v>0.85112653120154846</v>
      </c>
      <c r="U54" s="22"/>
      <c r="V54" s="38">
        <f t="shared" si="6"/>
        <v>2.6076933892447705</v>
      </c>
      <c r="W54" s="22"/>
      <c r="X54" s="42">
        <f>I54-'(A) Current Law'!J52</f>
        <v>-192369.76359999995</v>
      </c>
      <c r="Y54" s="42">
        <f>J54-'(A) Current Law'!K52</f>
        <v>-311.83803206406355</v>
      </c>
      <c r="Z54" s="38">
        <f>O54-'(A) Current Law'!P52</f>
        <v>1.1440028097320365E-3</v>
      </c>
      <c r="AA54" s="44">
        <f>N54-'(A) Current Law'!O52</f>
        <v>-0.16599999999999993</v>
      </c>
      <c r="AB54" s="42">
        <f>Q54-'(A) Current Law'!R52</f>
        <v>0</v>
      </c>
      <c r="AC54" s="42">
        <f>M54-'(A) Current Law'!N52</f>
        <v>-193033</v>
      </c>
      <c r="AD54" s="38">
        <f>S54-'(A) Current Law'!T52</f>
        <v>0</v>
      </c>
    </row>
    <row r="55" spans="1:30">
      <c r="A55" s="1" t="s">
        <v>110</v>
      </c>
      <c r="B55" s="2" t="s">
        <v>111</v>
      </c>
      <c r="C55" s="20">
        <v>503371138</v>
      </c>
      <c r="D55" s="21">
        <v>555.54</v>
      </c>
      <c r="E55" s="22"/>
      <c r="F55" s="48">
        <v>2750</v>
      </c>
      <c r="G55" s="45">
        <f t="shared" si="7"/>
        <v>0</v>
      </c>
      <c r="H55" s="22"/>
      <c r="I55" s="23">
        <v>1527735</v>
      </c>
      <c r="J55" s="24">
        <f t="shared" si="0"/>
        <v>2750</v>
      </c>
      <c r="K55" s="26">
        <f t="shared" si="1"/>
        <v>3.0350071441720203</v>
      </c>
      <c r="L55" s="22"/>
      <c r="M55" s="24">
        <v>42269</v>
      </c>
      <c r="N55" s="26">
        <v>1.518</v>
      </c>
      <c r="O55" s="25">
        <f t="shared" si="2"/>
        <v>2.9510353054846776</v>
      </c>
      <c r="P55" s="22"/>
      <c r="Q55" s="24">
        <v>1200000</v>
      </c>
      <c r="R55" s="24">
        <f t="shared" si="3"/>
        <v>2236.1468121107391</v>
      </c>
      <c r="S55" s="26">
        <f t="shared" si="4"/>
        <v>2.3839269068303235</v>
      </c>
      <c r="T55" s="27">
        <f t="shared" si="5"/>
        <v>0.81314429531299603</v>
      </c>
      <c r="U55" s="22"/>
      <c r="V55" s="38">
        <f t="shared" si="6"/>
        <v>2.4678987455176662</v>
      </c>
      <c r="W55" s="22"/>
      <c r="X55" s="42">
        <f>I55-'(A) Current Law'!J53</f>
        <v>-50019</v>
      </c>
      <c r="Y55" s="42">
        <f>J55-'(A) Current Law'!K53</f>
        <v>-90.036721028188822</v>
      </c>
      <c r="Z55" s="38">
        <f>O55-'(A) Current Law'!P53</f>
        <v>-0.12635209927351898</v>
      </c>
      <c r="AA55" s="44">
        <f>N55-'(A) Current Law'!O53</f>
        <v>0.19399999999999995</v>
      </c>
      <c r="AB55" s="42">
        <f>Q55-'(A) Current Law'!R53</f>
        <v>0</v>
      </c>
      <c r="AC55" s="42">
        <f>M55-'(A) Current Law'!N53</f>
        <v>13583</v>
      </c>
      <c r="AD55" s="38">
        <f>S55-'(A) Current Law'!T53</f>
        <v>0</v>
      </c>
    </row>
    <row r="56" spans="1:30">
      <c r="A56" s="1" t="s">
        <v>112</v>
      </c>
      <c r="B56" s="2" t="s">
        <v>113</v>
      </c>
      <c r="C56" s="20">
        <v>154083776</v>
      </c>
      <c r="D56" s="21">
        <v>317.94</v>
      </c>
      <c r="E56" s="22"/>
      <c r="F56" s="48">
        <v>2750</v>
      </c>
      <c r="G56" s="45">
        <f t="shared" si="7"/>
        <v>0</v>
      </c>
      <c r="H56" s="22"/>
      <c r="I56" s="23">
        <v>894631.68759999995</v>
      </c>
      <c r="J56" s="24">
        <f t="shared" si="0"/>
        <v>2813.838106560986</v>
      </c>
      <c r="K56" s="26">
        <f t="shared" si="1"/>
        <v>5.8061381335826034</v>
      </c>
      <c r="L56" s="22"/>
      <c r="M56" s="24">
        <v>226354</v>
      </c>
      <c r="N56" s="26">
        <v>2.903</v>
      </c>
      <c r="O56" s="25">
        <f t="shared" si="2"/>
        <v>4.3371061181678208</v>
      </c>
      <c r="P56" s="22"/>
      <c r="Q56" s="24">
        <v>560000</v>
      </c>
      <c r="R56" s="24">
        <f t="shared" si="3"/>
        <v>2473.2779769767881</v>
      </c>
      <c r="S56" s="26">
        <f t="shared" si="4"/>
        <v>3.6343865300912666</v>
      </c>
      <c r="T56" s="27">
        <f t="shared" si="5"/>
        <v>0.87896953673698608</v>
      </c>
      <c r="U56" s="22"/>
      <c r="V56" s="38">
        <f t="shared" si="6"/>
        <v>5.1034185455060506</v>
      </c>
      <c r="W56" s="22"/>
      <c r="X56" s="42">
        <f>I56-'(A) Current Law'!J54</f>
        <v>-128004.31240000005</v>
      </c>
      <c r="Y56" s="42">
        <f>J56-'(A) Current Law'!K54</f>
        <v>-402.60524753098116</v>
      </c>
      <c r="Z56" s="38">
        <f>O56-'(A) Current Law'!P54</f>
        <v>-1.0825819351675285</v>
      </c>
      <c r="AA56" s="44">
        <f>N56-'(A) Current Law'!O54</f>
        <v>0.41900000000000004</v>
      </c>
      <c r="AB56" s="42">
        <f>Q56-'(A) Current Law'!R54</f>
        <v>0</v>
      </c>
      <c r="AC56" s="42">
        <f>M56-'(A) Current Law'!N54</f>
        <v>38804</v>
      </c>
      <c r="AD56" s="38">
        <f>S56-'(A) Current Law'!T54</f>
        <v>0</v>
      </c>
    </row>
    <row r="57" spans="1:30">
      <c r="A57" s="1" t="s">
        <v>114</v>
      </c>
      <c r="B57" s="2" t="s">
        <v>115</v>
      </c>
      <c r="C57" s="20">
        <v>195440486</v>
      </c>
      <c r="D57" s="21">
        <v>175.04</v>
      </c>
      <c r="E57" s="22"/>
      <c r="F57" s="48">
        <v>2750</v>
      </c>
      <c r="G57" s="45">
        <f t="shared" si="7"/>
        <v>0</v>
      </c>
      <c r="H57" s="22"/>
      <c r="I57" s="23">
        <v>652838.80960000004</v>
      </c>
      <c r="J57" s="24">
        <f t="shared" si="0"/>
        <v>3729.6549908592324</v>
      </c>
      <c r="K57" s="26">
        <f t="shared" si="1"/>
        <v>3.3403458155543064</v>
      </c>
      <c r="L57" s="22"/>
      <c r="M57" s="24">
        <v>46129</v>
      </c>
      <c r="N57" s="26">
        <v>1.67</v>
      </c>
      <c r="O57" s="25">
        <f t="shared" si="2"/>
        <v>3.1043200005141207</v>
      </c>
      <c r="P57" s="22"/>
      <c r="Q57" s="24">
        <v>398281</v>
      </c>
      <c r="R57" s="24">
        <f t="shared" si="3"/>
        <v>2538.9053930530167</v>
      </c>
      <c r="S57" s="26">
        <f t="shared" si="4"/>
        <v>2.0378633319608102</v>
      </c>
      <c r="T57" s="27">
        <f t="shared" si="5"/>
        <v>0.68073465220655893</v>
      </c>
      <c r="U57" s="22"/>
      <c r="V57" s="38">
        <f t="shared" si="6"/>
        <v>2.2738891470009954</v>
      </c>
      <c r="W57" s="22"/>
      <c r="X57" s="42">
        <f>I57-'(A) Current Law'!J55</f>
        <v>-128955.19039999996</v>
      </c>
      <c r="Y57" s="42">
        <f>J57-'(A) Current Law'!K55</f>
        <v>-736.71840950639853</v>
      </c>
      <c r="Z57" s="38">
        <f>O57-'(A) Current Law'!P55</f>
        <v>-0.34389082720557695</v>
      </c>
      <c r="AA57" s="44">
        <f>N57-'(A) Current Law'!O55</f>
        <v>-0.14900000000000002</v>
      </c>
      <c r="AB57" s="42">
        <f>Q57-'(A) Current Law'!R55</f>
        <v>0</v>
      </c>
      <c r="AC57" s="42">
        <f>M57-'(A) Current Law'!N55</f>
        <v>-61745</v>
      </c>
      <c r="AD57" s="38">
        <f>S57-'(A) Current Law'!T55</f>
        <v>0</v>
      </c>
    </row>
    <row r="58" spans="1:30">
      <c r="A58" s="1" t="s">
        <v>116</v>
      </c>
      <c r="B58" s="2" t="s">
        <v>117</v>
      </c>
      <c r="C58" s="20">
        <v>2363998955.0300002</v>
      </c>
      <c r="D58" s="21">
        <v>1025.3</v>
      </c>
      <c r="E58" s="22"/>
      <c r="F58" s="48">
        <v>2750</v>
      </c>
      <c r="G58" s="45">
        <f t="shared" si="7"/>
        <v>0</v>
      </c>
      <c r="H58" s="22"/>
      <c r="I58" s="23">
        <v>2819575</v>
      </c>
      <c r="J58" s="24">
        <f t="shared" si="0"/>
        <v>2750</v>
      </c>
      <c r="K58" s="26">
        <f t="shared" si="1"/>
        <v>1.1927141482024124</v>
      </c>
      <c r="L58" s="22"/>
      <c r="M58" s="24">
        <v>0</v>
      </c>
      <c r="N58" s="26">
        <v>0.59599999999999997</v>
      </c>
      <c r="O58" s="25">
        <f t="shared" si="2"/>
        <v>1.1927141482024124</v>
      </c>
      <c r="P58" s="22"/>
      <c r="Q58" s="24">
        <v>2179619</v>
      </c>
      <c r="R58" s="24">
        <f t="shared" si="3"/>
        <v>2125.8353652589485</v>
      </c>
      <c r="S58" s="26">
        <f t="shared" si="4"/>
        <v>0.92200506068850596</v>
      </c>
      <c r="T58" s="27">
        <f t="shared" si="5"/>
        <v>0.77303104191234495</v>
      </c>
      <c r="U58" s="22"/>
      <c r="V58" s="38">
        <f t="shared" si="6"/>
        <v>0.92200506068850596</v>
      </c>
      <c r="W58" s="22"/>
      <c r="X58" s="42">
        <f>I58-'(A) Current Law'!J56</f>
        <v>346936</v>
      </c>
      <c r="Y58" s="42">
        <f>J58-'(A) Current Law'!K56</f>
        <v>338.37510972398331</v>
      </c>
      <c r="Z58" s="38">
        <f>O58-'(A) Current Law'!P56</f>
        <v>0.14675810209721396</v>
      </c>
      <c r="AA58" s="44">
        <f>N58-'(A) Current Law'!O56</f>
        <v>7.2999999999999954E-2</v>
      </c>
      <c r="AB58" s="42">
        <f>Q58-'(A) Current Law'!R56</f>
        <v>0</v>
      </c>
      <c r="AC58" s="42">
        <f>M58-'(A) Current Law'!N56</f>
        <v>0</v>
      </c>
      <c r="AD58" s="38">
        <f>S58-'(A) Current Law'!T56</f>
        <v>0</v>
      </c>
    </row>
    <row r="59" spans="1:30">
      <c r="A59" s="1" t="s">
        <v>118</v>
      </c>
      <c r="B59" s="2" t="s">
        <v>119</v>
      </c>
      <c r="C59" s="20">
        <v>384252712</v>
      </c>
      <c r="D59" s="21">
        <v>355.65999999999997</v>
      </c>
      <c r="E59" s="22"/>
      <c r="F59" s="48">
        <v>2750</v>
      </c>
      <c r="G59" s="45">
        <f t="shared" si="7"/>
        <v>0</v>
      </c>
      <c r="H59" s="22"/>
      <c r="I59" s="23">
        <v>1138591.7999999998</v>
      </c>
      <c r="J59" s="24">
        <f t="shared" si="0"/>
        <v>3201.3490412191418</v>
      </c>
      <c r="K59" s="26">
        <f t="shared" si="1"/>
        <v>2.9631327624826231</v>
      </c>
      <c r="L59" s="22"/>
      <c r="M59" s="24">
        <v>18439</v>
      </c>
      <c r="N59" s="26">
        <v>1.482</v>
      </c>
      <c r="O59" s="25">
        <f t="shared" si="2"/>
        <v>2.9151461135295769</v>
      </c>
      <c r="P59" s="22"/>
      <c r="Q59" s="24">
        <v>387276</v>
      </c>
      <c r="R59" s="24">
        <f t="shared" si="3"/>
        <v>1140.7383456109769</v>
      </c>
      <c r="S59" s="26">
        <f t="shared" si="4"/>
        <v>1.0078679678908811</v>
      </c>
      <c r="T59" s="27">
        <f t="shared" si="5"/>
        <v>0.35633051283172779</v>
      </c>
      <c r="U59" s="22"/>
      <c r="V59" s="38">
        <f t="shared" si="6"/>
        <v>1.0558546168439273</v>
      </c>
      <c r="W59" s="22"/>
      <c r="X59" s="42">
        <f>I59-'(A) Current Law'!J57</f>
        <v>114418.79999999981</v>
      </c>
      <c r="Y59" s="42">
        <f>J59-'(A) Current Law'!K57</f>
        <v>321.70837316538245</v>
      </c>
      <c r="Z59" s="38">
        <f>O59-'(A) Current Law'!P57</f>
        <v>0.31576823327664583</v>
      </c>
      <c r="AA59" s="44">
        <f>N59-'(A) Current Law'!O57</f>
        <v>0.14900000000000002</v>
      </c>
      <c r="AB59" s="42">
        <f>Q59-'(A) Current Law'!R57</f>
        <v>0</v>
      </c>
      <c r="AC59" s="42">
        <f>M59-'(A) Current Law'!N57</f>
        <v>-6916</v>
      </c>
      <c r="AD59" s="38">
        <f>S59-'(A) Current Law'!T57</f>
        <v>0</v>
      </c>
    </row>
    <row r="60" spans="1:30">
      <c r="A60" s="1" t="s">
        <v>120</v>
      </c>
      <c r="B60" s="2" t="s">
        <v>121</v>
      </c>
      <c r="C60" s="20">
        <v>216787404</v>
      </c>
      <c r="D60" s="21">
        <v>103.87</v>
      </c>
      <c r="E60" s="22"/>
      <c r="F60" s="48">
        <v>2750</v>
      </c>
      <c r="G60" s="45">
        <f t="shared" si="7"/>
        <v>0</v>
      </c>
      <c r="H60" s="22"/>
      <c r="I60" s="23">
        <v>513330.36320000002</v>
      </c>
      <c r="J60" s="24">
        <f t="shared" si="0"/>
        <v>4942.0464349667855</v>
      </c>
      <c r="K60" s="26">
        <f t="shared" si="1"/>
        <v>2.3678975518337775</v>
      </c>
      <c r="L60" s="22"/>
      <c r="M60" s="24">
        <v>0</v>
      </c>
      <c r="N60" s="26">
        <v>1.1839999999999999</v>
      </c>
      <c r="O60" s="25">
        <f t="shared" si="2"/>
        <v>2.3678975518337775</v>
      </c>
      <c r="P60" s="22"/>
      <c r="Q60" s="24">
        <v>315000</v>
      </c>
      <c r="R60" s="24">
        <f t="shared" si="3"/>
        <v>3032.6369500336959</v>
      </c>
      <c r="S60" s="26">
        <f t="shared" si="4"/>
        <v>1.4530364504018876</v>
      </c>
      <c r="T60" s="27">
        <f t="shared" si="5"/>
        <v>0.61363991414096808</v>
      </c>
      <c r="U60" s="22"/>
      <c r="V60" s="38">
        <f t="shared" si="6"/>
        <v>1.4530364504018876</v>
      </c>
      <c r="W60" s="22"/>
      <c r="X60" s="42">
        <f>I60-'(A) Current Law'!J58</f>
        <v>-234763.63679999998</v>
      </c>
      <c r="Y60" s="42">
        <f>J60-'(A) Current Law'!K58</f>
        <v>-2260.1678713776837</v>
      </c>
      <c r="Z60" s="38">
        <f>O60-'(A) Current Law'!P58</f>
        <v>-0.94596195635056324</v>
      </c>
      <c r="AA60" s="44">
        <f>N60-'(A) Current Law'!O58</f>
        <v>-0.21999999999999997</v>
      </c>
      <c r="AB60" s="42">
        <f>Q60-'(A) Current Law'!R58</f>
        <v>0</v>
      </c>
      <c r="AC60" s="42">
        <f>M60-'(A) Current Law'!N58</f>
        <v>-29691</v>
      </c>
      <c r="AD60" s="38">
        <f>S60-'(A) Current Law'!T58</f>
        <v>0</v>
      </c>
    </row>
    <row r="61" spans="1:30">
      <c r="A61" s="1" t="s">
        <v>122</v>
      </c>
      <c r="B61" s="2" t="s">
        <v>123</v>
      </c>
      <c r="C61" s="20">
        <v>112192510</v>
      </c>
      <c r="D61" s="21">
        <v>216.52</v>
      </c>
      <c r="E61" s="22"/>
      <c r="F61" s="48">
        <v>2750</v>
      </c>
      <c r="G61" s="45">
        <f t="shared" si="7"/>
        <v>0</v>
      </c>
      <c r="H61" s="22"/>
      <c r="I61" s="23">
        <v>742626.72519999999</v>
      </c>
      <c r="J61" s="24">
        <f t="shared" si="0"/>
        <v>3429.8296933308698</v>
      </c>
      <c r="K61" s="26">
        <f t="shared" si="1"/>
        <v>6.6192183881080826</v>
      </c>
      <c r="L61" s="22"/>
      <c r="M61" s="24">
        <v>210448</v>
      </c>
      <c r="N61" s="26">
        <v>3.31</v>
      </c>
      <c r="O61" s="25">
        <f t="shared" si="2"/>
        <v>4.7434425453178646</v>
      </c>
      <c r="P61" s="22"/>
      <c r="Q61" s="24">
        <v>130000</v>
      </c>
      <c r="R61" s="24">
        <f t="shared" si="3"/>
        <v>1572.3628302235359</v>
      </c>
      <c r="S61" s="26">
        <f t="shared" si="4"/>
        <v>1.1587226277404792</v>
      </c>
      <c r="T61" s="27">
        <f t="shared" si="5"/>
        <v>0.4584375816912763</v>
      </c>
      <c r="U61" s="22"/>
      <c r="V61" s="38">
        <f t="shared" si="6"/>
        <v>3.0344984705306977</v>
      </c>
      <c r="W61" s="22"/>
      <c r="X61" s="42">
        <f>I61-'(A) Current Law'!J59</f>
        <v>-4800.2748000000138</v>
      </c>
      <c r="Y61" s="42">
        <f>J61-'(A) Current Law'!K59</f>
        <v>-22.170121928690605</v>
      </c>
      <c r="Z61" s="38">
        <f>O61-'(A) Current Law'!P59</f>
        <v>0.14544398017300786</v>
      </c>
      <c r="AA61" s="44">
        <f>N61-'(A) Current Law'!O59</f>
        <v>-2.0999999999999908E-2</v>
      </c>
      <c r="AB61" s="42">
        <f>Q61-'(A) Current Law'!R59</f>
        <v>0</v>
      </c>
      <c r="AC61" s="42">
        <f>M61-'(A) Current Law'!N59</f>
        <v>-21118</v>
      </c>
      <c r="AD61" s="38">
        <f>S61-'(A) Current Law'!T59</f>
        <v>0</v>
      </c>
    </row>
    <row r="62" spans="1:30">
      <c r="A62" s="1" t="s">
        <v>124</v>
      </c>
      <c r="B62" s="2" t="s">
        <v>125</v>
      </c>
      <c r="C62" s="20">
        <v>381691143</v>
      </c>
      <c r="D62" s="21">
        <v>293.63</v>
      </c>
      <c r="E62" s="22"/>
      <c r="F62" s="48">
        <v>2750</v>
      </c>
      <c r="G62" s="45">
        <f t="shared" si="7"/>
        <v>0</v>
      </c>
      <c r="H62" s="22"/>
      <c r="I62" s="23">
        <v>956215.77280000004</v>
      </c>
      <c r="J62" s="24">
        <f t="shared" si="0"/>
        <v>3256.532959166298</v>
      </c>
      <c r="K62" s="26">
        <f t="shared" si="1"/>
        <v>2.5052081777019386</v>
      </c>
      <c r="L62" s="22"/>
      <c r="M62" s="24">
        <v>0</v>
      </c>
      <c r="N62" s="26">
        <v>1.2529999999999999</v>
      </c>
      <c r="O62" s="25">
        <f t="shared" si="2"/>
        <v>2.5052081777019386</v>
      </c>
      <c r="P62" s="22"/>
      <c r="Q62" s="24">
        <v>390000</v>
      </c>
      <c r="R62" s="24">
        <f t="shared" si="3"/>
        <v>1328.2021591799203</v>
      </c>
      <c r="S62" s="26">
        <f t="shared" si="4"/>
        <v>1.0217685349853665</v>
      </c>
      <c r="T62" s="27">
        <f t="shared" si="5"/>
        <v>0.40785773576815026</v>
      </c>
      <c r="U62" s="22"/>
      <c r="V62" s="38">
        <f t="shared" si="6"/>
        <v>1.0217685349853665</v>
      </c>
      <c r="W62" s="22"/>
      <c r="X62" s="42">
        <f>I62-'(A) Current Law'!J60</f>
        <v>-22875.227199999965</v>
      </c>
      <c r="Y62" s="42">
        <f>J62-'(A) Current Law'!K60</f>
        <v>-77.904938868643967</v>
      </c>
      <c r="Z62" s="38">
        <f>O62-'(A) Current Law'!P60</f>
        <v>-4.3936642250040236E-2</v>
      </c>
      <c r="AA62" s="44">
        <f>N62-'(A) Current Law'!O60</f>
        <v>-3.0000000000000027E-2</v>
      </c>
      <c r="AB62" s="42">
        <f>Q62-'(A) Current Law'!R60</f>
        <v>0</v>
      </c>
      <c r="AC62" s="42">
        <f>M62-'(A) Current Law'!N60</f>
        <v>-6105</v>
      </c>
      <c r="AD62" s="38">
        <f>S62-'(A) Current Law'!T60</f>
        <v>0</v>
      </c>
    </row>
    <row r="63" spans="1:30">
      <c r="A63" s="1" t="s">
        <v>126</v>
      </c>
      <c r="B63" s="2" t="s">
        <v>127</v>
      </c>
      <c r="C63" s="20">
        <v>103471984.5</v>
      </c>
      <c r="D63" s="21">
        <v>112.72</v>
      </c>
      <c r="E63" s="22"/>
      <c r="F63" s="48">
        <v>2750</v>
      </c>
      <c r="G63" s="45">
        <f t="shared" si="7"/>
        <v>0</v>
      </c>
      <c r="H63" s="22"/>
      <c r="I63" s="23">
        <v>335874.6324</v>
      </c>
      <c r="J63" s="24">
        <f t="shared" si="0"/>
        <v>2979.725269694819</v>
      </c>
      <c r="K63" s="26">
        <f t="shared" si="1"/>
        <v>3.2460441734351777</v>
      </c>
      <c r="L63" s="22"/>
      <c r="M63" s="24">
        <v>19556</v>
      </c>
      <c r="N63" s="26">
        <v>1.623</v>
      </c>
      <c r="O63" s="25">
        <f t="shared" si="2"/>
        <v>3.0570461553291266</v>
      </c>
      <c r="P63" s="22"/>
      <c r="Q63" s="24">
        <v>180000</v>
      </c>
      <c r="R63" s="24">
        <f t="shared" si="3"/>
        <v>1770.3690560681334</v>
      </c>
      <c r="S63" s="26">
        <f t="shared" si="4"/>
        <v>1.7396013120826923</v>
      </c>
      <c r="T63" s="27">
        <f t="shared" si="5"/>
        <v>0.59413835029477502</v>
      </c>
      <c r="U63" s="22"/>
      <c r="V63" s="38">
        <f t="shared" si="6"/>
        <v>1.9285993301887432</v>
      </c>
      <c r="W63" s="22"/>
      <c r="X63" s="42">
        <f>I63-'(A) Current Law'!J61</f>
        <v>-13455.367599999998</v>
      </c>
      <c r="Y63" s="42">
        <f>J63-'(A) Current Law'!K61</f>
        <v>-119.36983321504613</v>
      </c>
      <c r="Z63" s="38">
        <f>O63-'(A) Current Law'!P61</f>
        <v>-0.31903676883668952</v>
      </c>
      <c r="AA63" s="44">
        <f>N63-'(A) Current Law'!O61</f>
        <v>0.36099999999999999</v>
      </c>
      <c r="AB63" s="42">
        <f>Q63-'(A) Current Law'!R61</f>
        <v>0</v>
      </c>
      <c r="AC63" s="42">
        <f>M63-'(A) Current Law'!N61</f>
        <v>19556</v>
      </c>
      <c r="AD63" s="38">
        <f>S63-'(A) Current Law'!T61</f>
        <v>0</v>
      </c>
    </row>
    <row r="64" spans="1:30">
      <c r="A64" s="1" t="s">
        <v>128</v>
      </c>
      <c r="B64" s="2" t="s">
        <v>129</v>
      </c>
      <c r="C64" s="20">
        <v>396408253</v>
      </c>
      <c r="D64" s="21">
        <v>455.57</v>
      </c>
      <c r="E64" s="22"/>
      <c r="F64" s="48">
        <v>2750</v>
      </c>
      <c r="G64" s="45">
        <f t="shared" si="7"/>
        <v>0</v>
      </c>
      <c r="H64" s="22"/>
      <c r="I64" s="23">
        <v>1366873.6128</v>
      </c>
      <c r="J64" s="24">
        <f t="shared" si="0"/>
        <v>3000.3591386614571</v>
      </c>
      <c r="K64" s="26">
        <f t="shared" si="1"/>
        <v>3.4481462039590784</v>
      </c>
      <c r="L64" s="22"/>
      <c r="M64" s="24">
        <v>114963</v>
      </c>
      <c r="N64" s="26">
        <v>1.724</v>
      </c>
      <c r="O64" s="25">
        <f t="shared" si="2"/>
        <v>3.158134583035535</v>
      </c>
      <c r="P64" s="22"/>
      <c r="Q64" s="24">
        <v>1186359</v>
      </c>
      <c r="R64" s="24">
        <f t="shared" si="3"/>
        <v>2856.4699168075158</v>
      </c>
      <c r="S64" s="26">
        <f t="shared" si="4"/>
        <v>2.9927706878494278</v>
      </c>
      <c r="T64" s="27">
        <f t="shared" si="5"/>
        <v>0.95204266715946073</v>
      </c>
      <c r="U64" s="22"/>
      <c r="V64" s="38">
        <f t="shared" si="6"/>
        <v>3.2827823087729708</v>
      </c>
      <c r="W64" s="22"/>
      <c r="X64" s="42">
        <f>I64-'(A) Current Law'!J62</f>
        <v>-46807.387199999997</v>
      </c>
      <c r="Y64" s="42">
        <f>J64-'(A) Current Law'!K62</f>
        <v>-102.74466536426917</v>
      </c>
      <c r="Z64" s="38">
        <f>O64-'(A) Current Law'!P62</f>
        <v>0.10794329451057072</v>
      </c>
      <c r="AA64" s="44">
        <f>N64-'(A) Current Law'!O62</f>
        <v>-5.8999999999999941E-2</v>
      </c>
      <c r="AB64" s="42">
        <f>Q64-'(A) Current Law'!R62</f>
        <v>0</v>
      </c>
      <c r="AC64" s="42">
        <f>M64-'(A) Current Law'!N62</f>
        <v>-89597</v>
      </c>
      <c r="AD64" s="38">
        <f>S64-'(A) Current Law'!T62</f>
        <v>0</v>
      </c>
    </row>
    <row r="65" spans="1:30">
      <c r="A65" s="1" t="s">
        <v>130</v>
      </c>
      <c r="B65" s="2" t="s">
        <v>131</v>
      </c>
      <c r="C65" s="20">
        <v>236759810</v>
      </c>
      <c r="D65" s="21">
        <v>567.73</v>
      </c>
      <c r="E65" s="22"/>
      <c r="F65" s="48">
        <v>2750</v>
      </c>
      <c r="G65" s="45">
        <f t="shared" si="7"/>
        <v>0</v>
      </c>
      <c r="H65" s="22"/>
      <c r="I65" s="23">
        <v>1659225.0732</v>
      </c>
      <c r="J65" s="24">
        <f t="shared" si="0"/>
        <v>2922.5601486622159</v>
      </c>
      <c r="K65" s="26">
        <f t="shared" si="1"/>
        <v>7.0080520557944359</v>
      </c>
      <c r="L65" s="22"/>
      <c r="M65" s="24">
        <v>490096</v>
      </c>
      <c r="N65" s="26">
        <v>3.504</v>
      </c>
      <c r="O65" s="25">
        <f t="shared" si="2"/>
        <v>4.938038568285724</v>
      </c>
      <c r="P65" s="22"/>
      <c r="Q65" s="24">
        <v>945000</v>
      </c>
      <c r="R65" s="24">
        <f t="shared" si="3"/>
        <v>2527.7790499004809</v>
      </c>
      <c r="S65" s="26">
        <f t="shared" si="4"/>
        <v>3.9913868827652808</v>
      </c>
      <c r="T65" s="27">
        <f t="shared" si="5"/>
        <v>0.86491942725543425</v>
      </c>
      <c r="U65" s="22"/>
      <c r="V65" s="38">
        <f t="shared" si="6"/>
        <v>6.0614003702739918</v>
      </c>
      <c r="W65" s="22"/>
      <c r="X65" s="42">
        <f>I65-'(A) Current Law'!J63</f>
        <v>-82492.926800000016</v>
      </c>
      <c r="Y65" s="42">
        <f>J65-'(A) Current Law'!K63</f>
        <v>-145.3030961900904</v>
      </c>
      <c r="Z65" s="38">
        <f>O65-'(A) Current Law'!P63</f>
        <v>-0.48814841843300982</v>
      </c>
      <c r="AA65" s="44">
        <f>N65-'(A) Current Law'!O63</f>
        <v>0.30699999999999994</v>
      </c>
      <c r="AB65" s="42">
        <f>Q65-'(A) Current Law'!R63</f>
        <v>0</v>
      </c>
      <c r="AC65" s="42">
        <f>M65-'(A) Current Law'!N63</f>
        <v>33081</v>
      </c>
      <c r="AD65" s="38">
        <f>S65-'(A) Current Law'!T63</f>
        <v>0</v>
      </c>
    </row>
    <row r="66" spans="1:30">
      <c r="A66" s="1" t="s">
        <v>132</v>
      </c>
      <c r="B66" s="2" t="s">
        <v>133</v>
      </c>
      <c r="C66" s="20">
        <v>535558113</v>
      </c>
      <c r="D66" s="21">
        <v>479.53</v>
      </c>
      <c r="E66" s="22"/>
      <c r="F66" s="48">
        <v>2750</v>
      </c>
      <c r="G66" s="45">
        <f t="shared" si="7"/>
        <v>0</v>
      </c>
      <c r="H66" s="22"/>
      <c r="I66" s="23">
        <v>1416752.0423999999</v>
      </c>
      <c r="J66" s="24">
        <f t="shared" si="0"/>
        <v>2954.4596634204327</v>
      </c>
      <c r="K66" s="26">
        <f t="shared" si="1"/>
        <v>2.6453749985484767</v>
      </c>
      <c r="L66" s="22"/>
      <c r="M66" s="24">
        <v>0</v>
      </c>
      <c r="N66" s="26">
        <v>1.323</v>
      </c>
      <c r="O66" s="25">
        <f t="shared" si="2"/>
        <v>2.6453749985484767</v>
      </c>
      <c r="P66" s="22"/>
      <c r="Q66" s="24">
        <v>1097596</v>
      </c>
      <c r="R66" s="24">
        <f t="shared" si="3"/>
        <v>2288.899547473568</v>
      </c>
      <c r="S66" s="26">
        <f t="shared" si="4"/>
        <v>2.0494433253035229</v>
      </c>
      <c r="T66" s="27">
        <f t="shared" si="5"/>
        <v>0.77472695796552749</v>
      </c>
      <c r="U66" s="22"/>
      <c r="V66" s="38">
        <f t="shared" si="6"/>
        <v>2.0494433253035229</v>
      </c>
      <c r="W66" s="22"/>
      <c r="X66" s="42">
        <f>I66-'(A) Current Law'!J64</f>
        <v>24639.042399999918</v>
      </c>
      <c r="Y66" s="42">
        <f>J66-'(A) Current Law'!K64</f>
        <v>51.381649531833318</v>
      </c>
      <c r="Z66" s="38">
        <f>O66-'(A) Current Law'!P64</f>
        <v>7.8998042178851424E-2</v>
      </c>
      <c r="AA66" s="44">
        <f>N66-'(A) Current Law'!O64</f>
        <v>2.2999999999999909E-2</v>
      </c>
      <c r="AB66" s="42">
        <f>Q66-'(A) Current Law'!R64</f>
        <v>0</v>
      </c>
      <c r="AC66" s="42">
        <f>M66-'(A) Current Law'!N64</f>
        <v>-17669</v>
      </c>
      <c r="AD66" s="38">
        <f>S66-'(A) Current Law'!T64</f>
        <v>0</v>
      </c>
    </row>
    <row r="67" spans="1:30">
      <c r="A67" s="1" t="s">
        <v>134</v>
      </c>
      <c r="B67" s="2" t="s">
        <v>135</v>
      </c>
      <c r="C67" s="20">
        <v>880462168</v>
      </c>
      <c r="D67" s="21">
        <v>2441.8599999999997</v>
      </c>
      <c r="E67" s="22"/>
      <c r="F67" s="48">
        <v>2750</v>
      </c>
      <c r="G67" s="45">
        <f t="shared" si="7"/>
        <v>0</v>
      </c>
      <c r="H67" s="22"/>
      <c r="I67" s="23">
        <v>6715114.9999999991</v>
      </c>
      <c r="J67" s="24">
        <f t="shared" si="0"/>
        <v>2750</v>
      </c>
      <c r="K67" s="26">
        <f t="shared" si="1"/>
        <v>7.6268069703137984</v>
      </c>
      <c r="L67" s="22"/>
      <c r="M67" s="24">
        <v>2094841</v>
      </c>
      <c r="N67" s="26">
        <v>3.8130000000000002</v>
      </c>
      <c r="O67" s="25">
        <f t="shared" si="2"/>
        <v>5.2475553952478275</v>
      </c>
      <c r="P67" s="22"/>
      <c r="Q67" s="24">
        <v>1905500</v>
      </c>
      <c r="R67" s="24">
        <f t="shared" si="3"/>
        <v>1638.2351977590854</v>
      </c>
      <c r="S67" s="26">
        <f t="shared" si="4"/>
        <v>2.1642042886730821</v>
      </c>
      <c r="T67" s="27">
        <f t="shared" si="5"/>
        <v>0.59572189009421295</v>
      </c>
      <c r="U67" s="22"/>
      <c r="V67" s="38">
        <f t="shared" si="6"/>
        <v>4.5434558637390543</v>
      </c>
      <c r="W67" s="22"/>
      <c r="X67" s="42">
        <f>I67-'(A) Current Law'!J65</f>
        <v>578095.99999999907</v>
      </c>
      <c r="Y67" s="42">
        <f>J67-'(A) Current Law'!K65</f>
        <v>236.74412128459426</v>
      </c>
      <c r="Z67" s="38">
        <f>O67-'(A) Current Law'!P65</f>
        <v>0.49540231920560984</v>
      </c>
      <c r="AA67" s="44">
        <f>N67-'(A) Current Law'!O65</f>
        <v>0.32800000000000029</v>
      </c>
      <c r="AB67" s="42">
        <f>Q67-'(A) Current Law'!R65</f>
        <v>0</v>
      </c>
      <c r="AC67" s="42">
        <f>M67-'(A) Current Law'!N65</f>
        <v>141913</v>
      </c>
      <c r="AD67" s="38">
        <f>S67-'(A) Current Law'!T65</f>
        <v>0</v>
      </c>
    </row>
    <row r="68" spans="1:30">
      <c r="A68" s="1" t="s">
        <v>136</v>
      </c>
      <c r="B68" s="2" t="s">
        <v>137</v>
      </c>
      <c r="C68" s="20">
        <v>1857544896</v>
      </c>
      <c r="D68" s="21">
        <v>1837.6100000000001</v>
      </c>
      <c r="E68" s="22"/>
      <c r="F68" s="48">
        <v>2750</v>
      </c>
      <c r="G68" s="45">
        <f t="shared" si="7"/>
        <v>0</v>
      </c>
      <c r="H68" s="22"/>
      <c r="I68" s="23">
        <v>5053427.5</v>
      </c>
      <c r="J68" s="24">
        <f t="shared" si="0"/>
        <v>2750</v>
      </c>
      <c r="K68" s="26">
        <f t="shared" si="1"/>
        <v>2.7204874083431037</v>
      </c>
      <c r="L68" s="22"/>
      <c r="M68" s="24">
        <v>0</v>
      </c>
      <c r="N68" s="26">
        <v>1.36</v>
      </c>
      <c r="O68" s="25">
        <f t="shared" si="2"/>
        <v>2.7204874083431037</v>
      </c>
      <c r="P68" s="22"/>
      <c r="Q68" s="24">
        <v>5053427.5</v>
      </c>
      <c r="R68" s="24">
        <f t="shared" si="3"/>
        <v>2750</v>
      </c>
      <c r="S68" s="26">
        <f t="shared" si="4"/>
        <v>2.7204874083431037</v>
      </c>
      <c r="T68" s="27">
        <f t="shared" si="5"/>
        <v>1</v>
      </c>
      <c r="U68" s="22"/>
      <c r="V68" s="38">
        <f t="shared" si="6"/>
        <v>2.7204874083431037</v>
      </c>
      <c r="W68" s="22"/>
      <c r="X68" s="42">
        <f>I68-'(A) Current Law'!J66</f>
        <v>210079.5</v>
      </c>
      <c r="Y68" s="42">
        <f>J68-'(A) Current Law'!K66</f>
        <v>114.32213581771975</v>
      </c>
      <c r="Z68" s="38">
        <f>O68-'(A) Current Law'!P66</f>
        <v>0.11309524763163514</v>
      </c>
      <c r="AA68" s="44">
        <f>N68-'(A) Current Law'!O66</f>
        <v>0.24900000000000011</v>
      </c>
      <c r="AB68" s="42">
        <f>Q68-'(A) Current Law'!R66</f>
        <v>210079.5</v>
      </c>
      <c r="AC68" s="42">
        <f>M68-'(A) Current Law'!N66</f>
        <v>0</v>
      </c>
      <c r="AD68" s="38">
        <f>S68-'(A) Current Law'!T66</f>
        <v>0.11309524763163514</v>
      </c>
    </row>
    <row r="69" spans="1:30">
      <c r="A69" s="1" t="s">
        <v>138</v>
      </c>
      <c r="B69" s="2" t="s">
        <v>139</v>
      </c>
      <c r="C69" s="20">
        <v>71348086</v>
      </c>
      <c r="D69" s="21">
        <v>64.05</v>
      </c>
      <c r="E69" s="22"/>
      <c r="F69" s="48">
        <v>2750</v>
      </c>
      <c r="G69" s="45">
        <f t="shared" si="7"/>
        <v>0</v>
      </c>
      <c r="H69" s="22"/>
      <c r="I69" s="23">
        <v>220152.45559999999</v>
      </c>
      <c r="J69" s="24">
        <f t="shared" si="0"/>
        <v>3437.1968087431692</v>
      </c>
      <c r="K69" s="26">
        <f t="shared" si="1"/>
        <v>3.0856112327946681</v>
      </c>
      <c r="L69" s="22"/>
      <c r="M69" s="24">
        <v>7776</v>
      </c>
      <c r="N69" s="26">
        <v>1.5429999999999999</v>
      </c>
      <c r="O69" s="25">
        <f t="shared" si="2"/>
        <v>2.9766244268977307</v>
      </c>
      <c r="P69" s="22"/>
      <c r="Q69" s="24">
        <v>212376.45559999999</v>
      </c>
      <c r="R69" s="24">
        <f t="shared" si="3"/>
        <v>3437.1968087431692</v>
      </c>
      <c r="S69" s="26">
        <f t="shared" si="4"/>
        <v>2.9766244268977307</v>
      </c>
      <c r="T69" s="27">
        <f t="shared" si="5"/>
        <v>1</v>
      </c>
      <c r="U69" s="22"/>
      <c r="V69" s="38">
        <f t="shared" si="6"/>
        <v>3.0856112327946681</v>
      </c>
      <c r="W69" s="22"/>
      <c r="X69" s="42">
        <f>I69-'(A) Current Law'!J67</f>
        <v>-137360.54440000001</v>
      </c>
      <c r="Y69" s="42">
        <f>J69-'(A) Current Law'!K67</f>
        <v>-2144.583050741609</v>
      </c>
      <c r="Z69" s="38">
        <f>O69-'(A) Current Law'!P67</f>
        <v>-1.4402705126525754</v>
      </c>
      <c r="AA69" s="44">
        <f>N69-'(A) Current Law'!O67</f>
        <v>-0.31800000000000006</v>
      </c>
      <c r="AB69" s="42">
        <f>Q69-'(A) Current Law'!R67</f>
        <v>-9799.5444000000134</v>
      </c>
      <c r="AC69" s="42">
        <f>M69-'(A) Current Law'!N67</f>
        <v>-34600</v>
      </c>
      <c r="AD69" s="38">
        <f>S69-'(A) Current Law'!T67</f>
        <v>-0.13734838521106241</v>
      </c>
    </row>
    <row r="70" spans="1:30">
      <c r="A70" s="1" t="s">
        <v>140</v>
      </c>
      <c r="B70" s="2" t="s">
        <v>141</v>
      </c>
      <c r="C70" s="20">
        <v>2653285847</v>
      </c>
      <c r="D70" s="21">
        <v>4298.1899999999996</v>
      </c>
      <c r="E70" s="22"/>
      <c r="F70" s="48">
        <v>2750</v>
      </c>
      <c r="G70" s="45">
        <f t="shared" si="7"/>
        <v>0</v>
      </c>
      <c r="H70" s="22"/>
      <c r="I70" s="23">
        <v>11820022.499999998</v>
      </c>
      <c r="J70" s="24">
        <f t="shared" si="0"/>
        <v>2750</v>
      </c>
      <c r="K70" s="26">
        <f t="shared" si="1"/>
        <v>4.4548620772860135</v>
      </c>
      <c r="L70" s="22"/>
      <c r="M70" s="24">
        <v>2104463</v>
      </c>
      <c r="N70" s="26">
        <v>2.2269999999999999</v>
      </c>
      <c r="O70" s="25">
        <f t="shared" si="2"/>
        <v>3.6617085607210864</v>
      </c>
      <c r="P70" s="22"/>
      <c r="Q70" s="24">
        <v>9176000</v>
      </c>
      <c r="R70" s="24">
        <f t="shared" si="3"/>
        <v>2624.468206384548</v>
      </c>
      <c r="S70" s="26">
        <f t="shared" si="4"/>
        <v>3.4583533509497513</v>
      </c>
      <c r="T70" s="27">
        <f t="shared" si="5"/>
        <v>0.95435207504892672</v>
      </c>
      <c r="U70" s="22"/>
      <c r="V70" s="38">
        <f t="shared" si="6"/>
        <v>4.2515068675146788</v>
      </c>
      <c r="W70" s="22"/>
      <c r="X70" s="42">
        <f>I70-'(A) Current Law'!J68</f>
        <v>1227403.4999999981</v>
      </c>
      <c r="Y70" s="42">
        <f>J70-'(A) Current Law'!K68</f>
        <v>285.5628764666053</v>
      </c>
      <c r="Z70" s="38">
        <f>O70-'(A) Current Law'!P68</f>
        <v>0.39849249608574056</v>
      </c>
      <c r="AA70" s="44">
        <f>N70-'(A) Current Law'!O68</f>
        <v>0.23099999999999987</v>
      </c>
      <c r="AB70" s="42">
        <f>Q70-'(A) Current Law'!R68</f>
        <v>517755</v>
      </c>
      <c r="AC70" s="42">
        <f>M70-'(A) Current Law'!N68</f>
        <v>170089</v>
      </c>
      <c r="AD70" s="38">
        <f>S70-'(A) Current Law'!T68</f>
        <v>0.19513728631440541</v>
      </c>
    </row>
    <row r="71" spans="1:30">
      <c r="A71" s="1" t="s">
        <v>142</v>
      </c>
      <c r="B71" s="2" t="s">
        <v>143</v>
      </c>
      <c r="C71" s="20">
        <v>1379180046</v>
      </c>
      <c r="D71" s="21">
        <v>2715.19</v>
      </c>
      <c r="E71" s="22"/>
      <c r="F71" s="48">
        <v>2750</v>
      </c>
      <c r="G71" s="45">
        <f t="shared" si="7"/>
        <v>0</v>
      </c>
      <c r="H71" s="22"/>
      <c r="I71" s="23">
        <v>7466772.5</v>
      </c>
      <c r="J71" s="24">
        <f t="shared" si="0"/>
        <v>2750</v>
      </c>
      <c r="K71" s="26">
        <f t="shared" si="1"/>
        <v>5.4139214975272338</v>
      </c>
      <c r="L71" s="22"/>
      <c r="M71" s="24">
        <v>1755671</v>
      </c>
      <c r="N71" s="26">
        <v>2.7069999999999999</v>
      </c>
      <c r="O71" s="25">
        <f t="shared" si="2"/>
        <v>4.1409397682077538</v>
      </c>
      <c r="P71" s="22"/>
      <c r="Q71" s="24">
        <v>3585647</v>
      </c>
      <c r="R71" s="24">
        <f t="shared" si="3"/>
        <v>1967.1986122518128</v>
      </c>
      <c r="S71" s="26">
        <f t="shared" si="4"/>
        <v>2.5998396731444591</v>
      </c>
      <c r="T71" s="27">
        <f t="shared" si="5"/>
        <v>0.71534494990975017</v>
      </c>
      <c r="U71" s="22"/>
      <c r="V71" s="38">
        <f t="shared" si="6"/>
        <v>3.8728214024639391</v>
      </c>
      <c r="W71" s="22"/>
      <c r="X71" s="42">
        <f>I71-'(A) Current Law'!J69</f>
        <v>830803.5</v>
      </c>
      <c r="Y71" s="42">
        <f>J71-'(A) Current Law'!K69</f>
        <v>305.98355916160563</v>
      </c>
      <c r="Z71" s="38">
        <f>O71-'(A) Current Law'!P69</f>
        <v>0.46829672592290361</v>
      </c>
      <c r="AA71" s="44">
        <f>N71-'(A) Current Law'!O69</f>
        <v>0.30099999999999971</v>
      </c>
      <c r="AB71" s="42">
        <f>Q71-'(A) Current Law'!R69</f>
        <v>0</v>
      </c>
      <c r="AC71" s="42">
        <f>M71-'(A) Current Law'!N69</f>
        <v>184938</v>
      </c>
      <c r="AD71" s="38">
        <f>S71-'(A) Current Law'!T69</f>
        <v>0</v>
      </c>
    </row>
    <row r="72" spans="1:30">
      <c r="A72" s="1" t="s">
        <v>144</v>
      </c>
      <c r="B72" s="2" t="s">
        <v>145</v>
      </c>
      <c r="C72" s="20">
        <v>3002002696</v>
      </c>
      <c r="D72" s="21">
        <v>5219.1400000000003</v>
      </c>
      <c r="E72" s="22"/>
      <c r="F72" s="48">
        <v>2750</v>
      </c>
      <c r="G72" s="45">
        <f t="shared" si="7"/>
        <v>0</v>
      </c>
      <c r="H72" s="22"/>
      <c r="I72" s="23">
        <v>14352635</v>
      </c>
      <c r="J72" s="24">
        <f t="shared" si="0"/>
        <v>2750</v>
      </c>
      <c r="K72" s="26">
        <f t="shared" si="1"/>
        <v>4.7810200234410445</v>
      </c>
      <c r="L72" s="22"/>
      <c r="M72" s="24">
        <v>2872328</v>
      </c>
      <c r="N72" s="26">
        <v>2.391</v>
      </c>
      <c r="O72" s="25">
        <f t="shared" si="2"/>
        <v>3.8242160859138683</v>
      </c>
      <c r="P72" s="22"/>
      <c r="Q72" s="24">
        <v>6991865</v>
      </c>
      <c r="R72" s="24">
        <f t="shared" si="3"/>
        <v>1890.0035254850416</v>
      </c>
      <c r="S72" s="26">
        <f t="shared" si="4"/>
        <v>2.329066862370333</v>
      </c>
      <c r="T72" s="27">
        <f t="shared" si="5"/>
        <v>0.68727400926728788</v>
      </c>
      <c r="U72" s="22"/>
      <c r="V72" s="38">
        <f t="shared" si="6"/>
        <v>3.2858707998975096</v>
      </c>
      <c r="W72" s="22"/>
      <c r="X72" s="42">
        <f>I72-'(A) Current Law'!J70</f>
        <v>1085964</v>
      </c>
      <c r="Y72" s="42">
        <f>J72-'(A) Current Law'!K70</f>
        <v>208.07336074525711</v>
      </c>
      <c r="Z72" s="38">
        <f>O72-'(A) Current Law'!P70</f>
        <v>0.34778749579110979</v>
      </c>
      <c r="AA72" s="44">
        <f>N72-'(A) Current Law'!O70</f>
        <v>0.18100000000000005</v>
      </c>
      <c r="AB72" s="42">
        <f>Q72-'(A) Current Law'!R70</f>
        <v>0</v>
      </c>
      <c r="AC72" s="42">
        <f>M72-'(A) Current Law'!N70</f>
        <v>41905</v>
      </c>
      <c r="AD72" s="38">
        <f>S72-'(A) Current Law'!T70</f>
        <v>0</v>
      </c>
    </row>
    <row r="73" spans="1:30">
      <c r="A73" s="1" t="s">
        <v>146</v>
      </c>
      <c r="B73" s="2" t="s">
        <v>147</v>
      </c>
      <c r="C73" s="20">
        <v>546684781</v>
      </c>
      <c r="D73" s="21">
        <v>95.72</v>
      </c>
      <c r="E73" s="22"/>
      <c r="F73" s="48">
        <v>2750</v>
      </c>
      <c r="G73" s="45">
        <f t="shared" si="7"/>
        <v>0</v>
      </c>
      <c r="H73" s="22"/>
      <c r="I73" s="23">
        <v>500234.34519999998</v>
      </c>
      <c r="J73" s="24">
        <f t="shared" si="0"/>
        <v>5226.0169786878396</v>
      </c>
      <c r="K73" s="26">
        <f t="shared" si="1"/>
        <v>0.91503250609056186</v>
      </c>
      <c r="L73" s="22"/>
      <c r="M73" s="24">
        <v>0</v>
      </c>
      <c r="N73" s="26">
        <v>0.45800000000000002</v>
      </c>
      <c r="O73" s="25">
        <f t="shared" si="2"/>
        <v>0.91503250609056186</v>
      </c>
      <c r="P73" s="22"/>
      <c r="Q73" s="24">
        <v>375000</v>
      </c>
      <c r="R73" s="24">
        <f t="shared" si="3"/>
        <v>3917.6765566234853</v>
      </c>
      <c r="S73" s="26">
        <f t="shared" si="4"/>
        <v>0.68595288003819521</v>
      </c>
      <c r="T73" s="27">
        <f t="shared" si="5"/>
        <v>0.74964864687583632</v>
      </c>
      <c r="U73" s="22"/>
      <c r="V73" s="38">
        <f t="shared" si="6"/>
        <v>0.68595288003819521</v>
      </c>
      <c r="W73" s="22"/>
      <c r="X73" s="42">
        <f>I73-'(A) Current Law'!J71</f>
        <v>-16705.654800000018</v>
      </c>
      <c r="Y73" s="42">
        <f>J73-'(A) Current Law'!K71</f>
        <v>-174.5262724613458</v>
      </c>
      <c r="Z73" s="38">
        <f>O73-'(A) Current Law'!P71</f>
        <v>-3.0558112061290443E-2</v>
      </c>
      <c r="AA73" s="44">
        <f>N73-'(A) Current Law'!O71</f>
        <v>-1.4999999999999958E-2</v>
      </c>
      <c r="AB73" s="42">
        <f>Q73-'(A) Current Law'!R71</f>
        <v>0</v>
      </c>
      <c r="AC73" s="42">
        <f>M73-'(A) Current Law'!N71</f>
        <v>0</v>
      </c>
      <c r="AD73" s="38">
        <f>S73-'(A) Current Law'!T71</f>
        <v>0</v>
      </c>
    </row>
    <row r="74" spans="1:30">
      <c r="A74" s="1" t="s">
        <v>148</v>
      </c>
      <c r="B74" s="2" t="s">
        <v>149</v>
      </c>
      <c r="C74" s="20">
        <v>1575592018</v>
      </c>
      <c r="D74" s="21">
        <v>1990.9599999999998</v>
      </c>
      <c r="E74" s="22"/>
      <c r="F74" s="48">
        <v>2750</v>
      </c>
      <c r="G74" s="45">
        <f t="shared" si="7"/>
        <v>0</v>
      </c>
      <c r="H74" s="22"/>
      <c r="I74" s="23">
        <v>5475139.9999999991</v>
      </c>
      <c r="J74" s="24">
        <f t="shared" ref="J74:J137" si="8">I74/D74</f>
        <v>2750</v>
      </c>
      <c r="K74" s="26">
        <f t="shared" ref="K74:K137" si="9">I74/C74*1000</f>
        <v>3.4749731767173748</v>
      </c>
      <c r="L74" s="22"/>
      <c r="M74" s="24">
        <v>477538</v>
      </c>
      <c r="N74" s="26">
        <v>1.7370000000000001</v>
      </c>
      <c r="O74" s="25">
        <f t="shared" ref="O74:O137" si="10">(I74-M74)/C74*1000</f>
        <v>3.1718883714223027</v>
      </c>
      <c r="P74" s="22"/>
      <c r="Q74" s="24">
        <v>3930850</v>
      </c>
      <c r="R74" s="24">
        <f t="shared" ref="R74:R137" si="11">(M74+Q74)/D74</f>
        <v>2214.2021939165029</v>
      </c>
      <c r="S74" s="26">
        <f t="shared" ref="S74:S137" si="12">Q74/C74*1000</f>
        <v>2.4948400062280589</v>
      </c>
      <c r="T74" s="27">
        <f t="shared" ref="T74:T137" si="13">(M74+Q74)/I74</f>
        <v>0.80516443415145567</v>
      </c>
      <c r="U74" s="22"/>
      <c r="V74" s="38">
        <f t="shared" ref="V74:V137" si="14">(Q74+M74)/C74*1000</f>
        <v>2.797924811523131</v>
      </c>
      <c r="W74" s="22"/>
      <c r="X74" s="42">
        <f>I74-'(A) Current Law'!J72</f>
        <v>693929.99999999907</v>
      </c>
      <c r="Y74" s="42">
        <f>J74-'(A) Current Law'!K72</f>
        <v>348.54040261984164</v>
      </c>
      <c r="Z74" s="38">
        <f>O74-'(A) Current Law'!P72</f>
        <v>0.33640434449065548</v>
      </c>
      <c r="AA74" s="44">
        <f>N74-'(A) Current Law'!O72</f>
        <v>0.27100000000000013</v>
      </c>
      <c r="AB74" s="42">
        <f>Q74-'(A) Current Law'!R72</f>
        <v>0</v>
      </c>
      <c r="AC74" s="42">
        <f>M74-'(A) Current Law'!N72</f>
        <v>163894</v>
      </c>
      <c r="AD74" s="38">
        <f>S74-'(A) Current Law'!T72</f>
        <v>0</v>
      </c>
    </row>
    <row r="75" spans="1:30">
      <c r="A75" s="1" t="s">
        <v>150</v>
      </c>
      <c r="B75" s="2" t="s">
        <v>151</v>
      </c>
      <c r="C75" s="20">
        <v>22941260796</v>
      </c>
      <c r="D75" s="21">
        <v>19524.52</v>
      </c>
      <c r="E75" s="22"/>
      <c r="F75" s="48">
        <v>2750</v>
      </c>
      <c r="G75" s="45">
        <f t="shared" ref="G75:G138" si="15">IF(F75&gt;2750,1,0)</f>
        <v>0</v>
      </c>
      <c r="H75" s="22"/>
      <c r="I75" s="23">
        <v>53692430</v>
      </c>
      <c r="J75" s="24">
        <f t="shared" si="8"/>
        <v>2750</v>
      </c>
      <c r="K75" s="26">
        <f t="shared" si="9"/>
        <v>2.3404306536352926</v>
      </c>
      <c r="L75" s="22"/>
      <c r="M75" s="24">
        <v>0</v>
      </c>
      <c r="N75" s="26">
        <v>1.17</v>
      </c>
      <c r="O75" s="25">
        <f t="shared" si="10"/>
        <v>2.3404306536352926</v>
      </c>
      <c r="P75" s="22"/>
      <c r="Q75" s="24">
        <v>45800000</v>
      </c>
      <c r="R75" s="24">
        <f t="shared" si="11"/>
        <v>2345.7682954561751</v>
      </c>
      <c r="S75" s="26">
        <f t="shared" si="12"/>
        <v>1.996402918185979</v>
      </c>
      <c r="T75" s="27">
        <f t="shared" si="13"/>
        <v>0.85300665289315458</v>
      </c>
      <c r="U75" s="22"/>
      <c r="V75" s="38">
        <f t="shared" si="14"/>
        <v>1.996402918185979</v>
      </c>
      <c r="W75" s="22"/>
      <c r="X75" s="42">
        <f>I75-'(A) Current Law'!J73</f>
        <v>7385597</v>
      </c>
      <c r="Y75" s="42">
        <f>J75-'(A) Current Law'!K73</f>
        <v>378.27291016629351</v>
      </c>
      <c r="Z75" s="38">
        <f>O75-'(A) Current Law'!P73</f>
        <v>0.32193509614291704</v>
      </c>
      <c r="AA75" s="44">
        <f>N75-'(A) Current Law'!O73</f>
        <v>0.16100000000000003</v>
      </c>
      <c r="AB75" s="42">
        <f>Q75-'(A) Current Law'!R73</f>
        <v>0</v>
      </c>
      <c r="AC75" s="42">
        <f>M75-'(A) Current Law'!N73</f>
        <v>0</v>
      </c>
      <c r="AD75" s="38">
        <f>S75-'(A) Current Law'!T73</f>
        <v>0</v>
      </c>
    </row>
    <row r="76" spans="1:30">
      <c r="A76" s="1" t="s">
        <v>152</v>
      </c>
      <c r="B76" s="2" t="s">
        <v>153</v>
      </c>
      <c r="C76" s="20">
        <v>2337672694.8000002</v>
      </c>
      <c r="D76" s="21">
        <v>2781.9600000000005</v>
      </c>
      <c r="E76" s="22"/>
      <c r="F76" s="48">
        <v>2750</v>
      </c>
      <c r="G76" s="45">
        <f t="shared" si="15"/>
        <v>0</v>
      </c>
      <c r="H76" s="22"/>
      <c r="I76" s="23">
        <v>7650390.0000000009</v>
      </c>
      <c r="J76" s="24">
        <f t="shared" si="8"/>
        <v>2750</v>
      </c>
      <c r="K76" s="26">
        <f t="shared" si="9"/>
        <v>3.2726523336726276</v>
      </c>
      <c r="L76" s="22"/>
      <c r="M76" s="24">
        <v>472304</v>
      </c>
      <c r="N76" s="26">
        <v>1.6359999999999999</v>
      </c>
      <c r="O76" s="25">
        <f t="shared" si="10"/>
        <v>3.0706120732672213</v>
      </c>
      <c r="P76" s="22"/>
      <c r="Q76" s="24">
        <v>5240000</v>
      </c>
      <c r="R76" s="24">
        <f t="shared" si="11"/>
        <v>2053.3379344059581</v>
      </c>
      <c r="S76" s="26">
        <f t="shared" si="12"/>
        <v>2.241545624268118</v>
      </c>
      <c r="T76" s="27">
        <f t="shared" si="13"/>
        <v>0.74666833978398472</v>
      </c>
      <c r="U76" s="22"/>
      <c r="V76" s="38">
        <f t="shared" si="14"/>
        <v>2.4435858846735243</v>
      </c>
      <c r="W76" s="22"/>
      <c r="X76" s="42">
        <f>I76-'(A) Current Law'!J74</f>
        <v>847705.00000000093</v>
      </c>
      <c r="Y76" s="42">
        <f>J76-'(A) Current Law'!K74</f>
        <v>304.71502106428625</v>
      </c>
      <c r="Z76" s="38">
        <f>O76-'(A) Current Law'!P74</f>
        <v>0.34858900555781958</v>
      </c>
      <c r="AA76" s="44">
        <f>N76-'(A) Current Law'!O74</f>
        <v>0.18099999999999983</v>
      </c>
      <c r="AB76" s="42">
        <f>Q76-'(A) Current Law'!R74</f>
        <v>0</v>
      </c>
      <c r="AC76" s="42">
        <f>M76-'(A) Current Law'!N74</f>
        <v>32818</v>
      </c>
      <c r="AD76" s="38">
        <f>S76-'(A) Current Law'!T74</f>
        <v>0</v>
      </c>
    </row>
    <row r="77" spans="1:30">
      <c r="A77" s="1" t="s">
        <v>154</v>
      </c>
      <c r="B77" s="2" t="s">
        <v>155</v>
      </c>
      <c r="C77" s="20">
        <v>1017892208</v>
      </c>
      <c r="D77" s="21">
        <v>1487.1799999999998</v>
      </c>
      <c r="E77" s="22"/>
      <c r="F77" s="48">
        <v>2750</v>
      </c>
      <c r="G77" s="45">
        <f t="shared" si="15"/>
        <v>0</v>
      </c>
      <c r="H77" s="22"/>
      <c r="I77" s="23">
        <v>4089744.9999999995</v>
      </c>
      <c r="J77" s="24">
        <f t="shared" si="8"/>
        <v>2750</v>
      </c>
      <c r="K77" s="26">
        <f t="shared" si="9"/>
        <v>4.017856672697901</v>
      </c>
      <c r="L77" s="22"/>
      <c r="M77" s="24">
        <v>585267</v>
      </c>
      <c r="N77" s="26">
        <v>2.0089999999999999</v>
      </c>
      <c r="O77" s="25">
        <f t="shared" si="10"/>
        <v>3.4428773228215923</v>
      </c>
      <c r="P77" s="22"/>
      <c r="Q77" s="24">
        <v>2924000</v>
      </c>
      <c r="R77" s="24">
        <f t="shared" si="11"/>
        <v>2359.6787208004412</v>
      </c>
      <c r="S77" s="26">
        <f t="shared" si="12"/>
        <v>2.872602793320528</v>
      </c>
      <c r="T77" s="27">
        <f t="shared" si="13"/>
        <v>0.85806498938197873</v>
      </c>
      <c r="U77" s="22"/>
      <c r="V77" s="38">
        <f t="shared" si="14"/>
        <v>3.4475821431968368</v>
      </c>
      <c r="W77" s="22"/>
      <c r="X77" s="42">
        <f>I77-'(A) Current Law'!J75</f>
        <v>231775.99999999953</v>
      </c>
      <c r="Y77" s="42">
        <f>J77-'(A) Current Law'!K75</f>
        <v>155.84932556919784</v>
      </c>
      <c r="Z77" s="38">
        <f>O77-'(A) Current Law'!P75</f>
        <v>0.28074878435458039</v>
      </c>
      <c r="AA77" s="44">
        <f>N77-'(A) Current Law'!O75</f>
        <v>0.11399999999999988</v>
      </c>
      <c r="AB77" s="42">
        <f>Q77-'(A) Current Law'!R75</f>
        <v>0</v>
      </c>
      <c r="AC77" s="42">
        <f>M77-'(A) Current Law'!N75</f>
        <v>-53996</v>
      </c>
      <c r="AD77" s="38">
        <f>S77-'(A) Current Law'!T75</f>
        <v>0</v>
      </c>
    </row>
    <row r="78" spans="1:30">
      <c r="A78" s="28" t="s">
        <v>156</v>
      </c>
      <c r="B78" s="29" t="s">
        <v>157</v>
      </c>
      <c r="C78" s="30">
        <v>86949901</v>
      </c>
      <c r="D78" s="21">
        <v>66.069999999999993</v>
      </c>
      <c r="E78" s="22"/>
      <c r="F78" s="48">
        <v>2750</v>
      </c>
      <c r="G78" s="45">
        <f t="shared" si="15"/>
        <v>0</v>
      </c>
      <c r="H78" s="22"/>
      <c r="I78" s="23">
        <v>464834.00199999998</v>
      </c>
      <c r="J78" s="24">
        <f t="shared" si="8"/>
        <v>7035.4775541092786</v>
      </c>
      <c r="K78" s="26">
        <f t="shared" si="9"/>
        <v>5.3459980592732359</v>
      </c>
      <c r="L78" s="22"/>
      <c r="M78" s="24">
        <v>107731</v>
      </c>
      <c r="N78" s="26">
        <v>2.673</v>
      </c>
      <c r="O78" s="25">
        <f t="shared" si="10"/>
        <v>4.1069972236081096</v>
      </c>
      <c r="P78" s="22"/>
      <c r="Q78" s="24">
        <v>230000</v>
      </c>
      <c r="R78" s="24">
        <f t="shared" si="11"/>
        <v>5111.7148478886038</v>
      </c>
      <c r="S78" s="26">
        <f t="shared" si="12"/>
        <v>2.6452014016669207</v>
      </c>
      <c r="T78" s="27">
        <f t="shared" si="13"/>
        <v>0.72656259771633491</v>
      </c>
      <c r="U78" s="22"/>
      <c r="V78" s="38">
        <f t="shared" si="14"/>
        <v>3.8842022373320471</v>
      </c>
      <c r="W78" s="22"/>
      <c r="X78" s="42">
        <f>I78-'(A) Current Law'!J76</f>
        <v>-118970.99800000002</v>
      </c>
      <c r="Y78" s="42">
        <f>J78-'(A) Current Law'!K76</f>
        <v>-1800.6810655365516</v>
      </c>
      <c r="Z78" s="38">
        <f>O78-'(A) Current Law'!P76</f>
        <v>-0.51718285452676938</v>
      </c>
      <c r="AA78" s="44">
        <f>N78-'(A) Current Law'!O76</f>
        <v>-0.68400000000000016</v>
      </c>
      <c r="AB78" s="42">
        <f>Q78-'(A) Current Law'!R76</f>
        <v>0</v>
      </c>
      <c r="AC78" s="42">
        <f>M78-'(A) Current Law'!N76</f>
        <v>-74002</v>
      </c>
      <c r="AD78" s="38">
        <f>S78-'(A) Current Law'!T76</f>
        <v>0</v>
      </c>
    </row>
    <row r="79" spans="1:30">
      <c r="A79" s="28" t="s">
        <v>158</v>
      </c>
      <c r="B79" s="29" t="s">
        <v>159</v>
      </c>
      <c r="C79" s="30">
        <v>226366754</v>
      </c>
      <c r="D79" s="21">
        <v>341.08000000000004</v>
      </c>
      <c r="E79" s="22"/>
      <c r="F79" s="48">
        <v>2750</v>
      </c>
      <c r="G79" s="45">
        <f t="shared" si="15"/>
        <v>0</v>
      </c>
      <c r="H79" s="22"/>
      <c r="I79" s="23">
        <v>1085715.6708000002</v>
      </c>
      <c r="J79" s="24">
        <f t="shared" si="8"/>
        <v>3183.1701383839572</v>
      </c>
      <c r="K79" s="26">
        <f t="shared" si="9"/>
        <v>4.7962682311555351</v>
      </c>
      <c r="L79" s="22"/>
      <c r="M79" s="24">
        <v>218230</v>
      </c>
      <c r="N79" s="26">
        <v>2.3980000000000001</v>
      </c>
      <c r="O79" s="25">
        <f t="shared" si="10"/>
        <v>3.8322132356944971</v>
      </c>
      <c r="P79" s="22"/>
      <c r="Q79" s="24">
        <v>495000</v>
      </c>
      <c r="R79" s="24">
        <f t="shared" si="11"/>
        <v>2091.0929987099798</v>
      </c>
      <c r="S79" s="26">
        <f t="shared" si="12"/>
        <v>2.1867168709765568</v>
      </c>
      <c r="T79" s="27">
        <f t="shared" si="13"/>
        <v>0.65692153036205381</v>
      </c>
      <c r="U79" s="22"/>
      <c r="V79" s="38">
        <f t="shared" si="14"/>
        <v>3.1507718664375952</v>
      </c>
      <c r="W79" s="22"/>
      <c r="X79" s="42">
        <f>I79-'(A) Current Law'!J77</f>
        <v>74328.670800000196</v>
      </c>
      <c r="Y79" s="42">
        <f>J79-'(A) Current Law'!K77</f>
        <v>217.92151635979917</v>
      </c>
      <c r="Z79" s="38">
        <f>O79-'(A) Current Law'!P77</f>
        <v>0.33128394287086982</v>
      </c>
      <c r="AA79" s="44">
        <f>N79-'(A) Current Law'!O77</f>
        <v>0.16400000000000015</v>
      </c>
      <c r="AB79" s="42">
        <f>Q79-'(A) Current Law'!R77</f>
        <v>0</v>
      </c>
      <c r="AC79" s="42">
        <f>M79-'(A) Current Law'!N77</f>
        <v>-663</v>
      </c>
      <c r="AD79" s="38">
        <f>S79-'(A) Current Law'!T77</f>
        <v>0</v>
      </c>
    </row>
    <row r="80" spans="1:30">
      <c r="A80" s="28" t="s">
        <v>160</v>
      </c>
      <c r="B80" s="29" t="s">
        <v>161</v>
      </c>
      <c r="C80" s="30">
        <v>3514818653</v>
      </c>
      <c r="D80" s="21">
        <v>4522.78</v>
      </c>
      <c r="E80" s="22"/>
      <c r="F80" s="48">
        <v>2750</v>
      </c>
      <c r="G80" s="45">
        <f t="shared" si="15"/>
        <v>0</v>
      </c>
      <c r="H80" s="22"/>
      <c r="I80" s="23">
        <v>12437645</v>
      </c>
      <c r="J80" s="24">
        <f t="shared" si="8"/>
        <v>2750</v>
      </c>
      <c r="K80" s="26">
        <f t="shared" si="9"/>
        <v>3.5386306458184142</v>
      </c>
      <c r="L80" s="22"/>
      <c r="M80" s="24">
        <v>1177674</v>
      </c>
      <c r="N80" s="26">
        <v>1.7689999999999999</v>
      </c>
      <c r="O80" s="25">
        <f t="shared" si="10"/>
        <v>3.2035709695546561</v>
      </c>
      <c r="P80" s="22"/>
      <c r="Q80" s="24">
        <v>9238151</v>
      </c>
      <c r="R80" s="24">
        <f t="shared" si="11"/>
        <v>2302.9696337208534</v>
      </c>
      <c r="S80" s="26">
        <f t="shared" si="12"/>
        <v>2.6283435681994489</v>
      </c>
      <c r="T80" s="27">
        <f t="shared" si="13"/>
        <v>0.83744350317121929</v>
      </c>
      <c r="U80" s="22"/>
      <c r="V80" s="38">
        <f t="shared" si="14"/>
        <v>2.9634032444632075</v>
      </c>
      <c r="W80" s="22"/>
      <c r="X80" s="42">
        <f>I80-'(A) Current Law'!J78</f>
        <v>1420045</v>
      </c>
      <c r="Y80" s="42">
        <f>J80-'(A) Current Law'!K78</f>
        <v>313.97613856964063</v>
      </c>
      <c r="Z80" s="38">
        <f>O80-'(A) Current Law'!P78</f>
        <v>0.32188204049570368</v>
      </c>
      <c r="AA80" s="44">
        <f>N80-'(A) Current Law'!O78</f>
        <v>0.24899999999999989</v>
      </c>
      <c r="AB80" s="42">
        <f>Q80-'(A) Current Law'!R78</f>
        <v>0</v>
      </c>
      <c r="AC80" s="42">
        <f>M80-'(A) Current Law'!N78</f>
        <v>288688</v>
      </c>
      <c r="AD80" s="38">
        <f>S80-'(A) Current Law'!T78</f>
        <v>0</v>
      </c>
    </row>
    <row r="81" spans="1:30">
      <c r="A81" s="28" t="s">
        <v>162</v>
      </c>
      <c r="B81" s="29" t="s">
        <v>163</v>
      </c>
      <c r="C81" s="30">
        <v>817134873</v>
      </c>
      <c r="D81" s="21">
        <v>2185.8799999999997</v>
      </c>
      <c r="E81" s="22"/>
      <c r="F81" s="48">
        <v>2750</v>
      </c>
      <c r="G81" s="45">
        <f t="shared" si="15"/>
        <v>0</v>
      </c>
      <c r="H81" s="22"/>
      <c r="I81" s="23">
        <v>6011169.9999999991</v>
      </c>
      <c r="J81" s="24">
        <f t="shared" si="8"/>
        <v>2750</v>
      </c>
      <c r="K81" s="26">
        <f t="shared" si="9"/>
        <v>7.3563988010091927</v>
      </c>
      <c r="L81" s="22"/>
      <c r="M81" s="24">
        <v>1833750</v>
      </c>
      <c r="N81" s="26">
        <v>3.6779999999999999</v>
      </c>
      <c r="O81" s="25">
        <f t="shared" si="10"/>
        <v>5.1122772237870207</v>
      </c>
      <c r="P81" s="22"/>
      <c r="Q81" s="24">
        <v>3207661</v>
      </c>
      <c r="R81" s="24">
        <f t="shared" si="11"/>
        <v>2306.3530477427857</v>
      </c>
      <c r="S81" s="26">
        <f t="shared" si="12"/>
        <v>3.9254976210028913</v>
      </c>
      <c r="T81" s="27">
        <f t="shared" si="13"/>
        <v>0.83867383554283126</v>
      </c>
      <c r="U81" s="22"/>
      <c r="V81" s="38">
        <f t="shared" si="14"/>
        <v>6.1696191982250639</v>
      </c>
      <c r="W81" s="22"/>
      <c r="X81" s="42">
        <f>I81-'(A) Current Law'!J79</f>
        <v>600606.99999999907</v>
      </c>
      <c r="Y81" s="42">
        <f>J81-'(A) Current Law'!K79</f>
        <v>274.76668435595684</v>
      </c>
      <c r="Z81" s="38">
        <f>O81-'(A) Current Law'!P79</f>
        <v>0.53470487484628482</v>
      </c>
      <c r="AA81" s="44">
        <f>N81-'(A) Current Law'!O79</f>
        <v>0.36699999999999999</v>
      </c>
      <c r="AB81" s="42">
        <f>Q81-'(A) Current Law'!R79</f>
        <v>0</v>
      </c>
      <c r="AC81" s="42">
        <f>M81-'(A) Current Law'!N79</f>
        <v>163681</v>
      </c>
      <c r="AD81" s="38">
        <f>S81-'(A) Current Law'!T79</f>
        <v>0</v>
      </c>
    </row>
    <row r="82" spans="1:30">
      <c r="A82" s="28" t="s">
        <v>164</v>
      </c>
      <c r="B82" s="29" t="s">
        <v>165</v>
      </c>
      <c r="C82" s="30">
        <v>210954832</v>
      </c>
      <c r="D82" s="21">
        <v>97.679999999999993</v>
      </c>
      <c r="E82" s="22"/>
      <c r="F82" s="48">
        <v>2750</v>
      </c>
      <c r="G82" s="45">
        <f t="shared" si="15"/>
        <v>0</v>
      </c>
      <c r="H82" s="22"/>
      <c r="I82" s="23">
        <v>296108.42599999998</v>
      </c>
      <c r="J82" s="24">
        <f t="shared" si="8"/>
        <v>3031.4130425880426</v>
      </c>
      <c r="K82" s="26">
        <f t="shared" si="9"/>
        <v>1.4036579451282727</v>
      </c>
      <c r="L82" s="22"/>
      <c r="M82" s="24">
        <v>0</v>
      </c>
      <c r="N82" s="26">
        <v>0.70199999999999996</v>
      </c>
      <c r="O82" s="25">
        <f t="shared" si="10"/>
        <v>1.4036579451282727</v>
      </c>
      <c r="P82" s="22"/>
      <c r="Q82" s="24">
        <v>190000</v>
      </c>
      <c r="R82" s="24">
        <f t="shared" si="11"/>
        <v>1945.1269451269452</v>
      </c>
      <c r="S82" s="26">
        <f t="shared" si="12"/>
        <v>0.9006667360906907</v>
      </c>
      <c r="T82" s="27">
        <f t="shared" si="13"/>
        <v>0.64165685038628384</v>
      </c>
      <c r="U82" s="22"/>
      <c r="V82" s="38">
        <f t="shared" si="14"/>
        <v>0.9006667360906907</v>
      </c>
      <c r="W82" s="22"/>
      <c r="X82" s="42">
        <f>I82-'(A) Current Law'!J80</f>
        <v>-17233.574000000022</v>
      </c>
      <c r="Y82" s="42">
        <f>J82-'(A) Current Law'!K80</f>
        <v>-176.42889025389059</v>
      </c>
      <c r="Z82" s="38">
        <f>O82-'(A) Current Law'!P80</f>
        <v>-8.1693193925038932E-2</v>
      </c>
      <c r="AA82" s="44">
        <f>N82-'(A) Current Law'!O80</f>
        <v>0.14499999999999991</v>
      </c>
      <c r="AB82" s="42">
        <f>Q82-'(A) Current Law'!R80</f>
        <v>0</v>
      </c>
      <c r="AC82" s="42">
        <f>M82-'(A) Current Law'!N80</f>
        <v>0</v>
      </c>
      <c r="AD82" s="38">
        <f>S82-'(A) Current Law'!T80</f>
        <v>0</v>
      </c>
    </row>
    <row r="83" spans="1:30">
      <c r="A83" s="28" t="s">
        <v>166</v>
      </c>
      <c r="B83" s="29" t="s">
        <v>167</v>
      </c>
      <c r="C83" s="30">
        <v>16814622811</v>
      </c>
      <c r="D83" s="21">
        <v>17957.5</v>
      </c>
      <c r="E83" s="22"/>
      <c r="F83" s="48">
        <v>2750</v>
      </c>
      <c r="G83" s="45">
        <f t="shared" si="15"/>
        <v>0</v>
      </c>
      <c r="H83" s="22"/>
      <c r="I83" s="23">
        <v>49383125</v>
      </c>
      <c r="J83" s="24">
        <f t="shared" si="8"/>
        <v>2750</v>
      </c>
      <c r="K83" s="26">
        <f t="shared" si="9"/>
        <v>2.9369154191013984</v>
      </c>
      <c r="L83" s="22"/>
      <c r="M83" s="24">
        <v>571876</v>
      </c>
      <c r="N83" s="26">
        <v>1.468</v>
      </c>
      <c r="O83" s="25">
        <f t="shared" si="10"/>
        <v>2.9029047840471356</v>
      </c>
      <c r="P83" s="22"/>
      <c r="Q83" s="24">
        <v>44000000</v>
      </c>
      <c r="R83" s="24">
        <f t="shared" si="11"/>
        <v>2482.0757900598637</v>
      </c>
      <c r="S83" s="26">
        <f t="shared" si="12"/>
        <v>2.6167699682930463</v>
      </c>
      <c r="T83" s="27">
        <f t="shared" si="13"/>
        <v>0.90257301456722316</v>
      </c>
      <c r="U83" s="22"/>
      <c r="V83" s="38">
        <f t="shared" si="14"/>
        <v>2.6507806033473087</v>
      </c>
      <c r="W83" s="22"/>
      <c r="X83" s="42">
        <f>I83-'(A) Current Law'!J81</f>
        <v>4790669</v>
      </c>
      <c r="Y83" s="42">
        <f>J83-'(A) Current Law'!K81</f>
        <v>266.77817068077411</v>
      </c>
      <c r="Z83" s="38">
        <f>O83-'(A) Current Law'!P81</f>
        <v>0.30990032060612727</v>
      </c>
      <c r="AA83" s="44">
        <f>N83-'(A) Current Law'!O81</f>
        <v>0.1419999999999999</v>
      </c>
      <c r="AB83" s="42">
        <f>Q83-'(A) Current Law'!R81</f>
        <v>399608</v>
      </c>
      <c r="AC83" s="42">
        <f>M83-'(A) Current Law'!N81</f>
        <v>-420188</v>
      </c>
      <c r="AD83" s="38">
        <f>S83-'(A) Current Law'!T81</f>
        <v>2.3765504852037989E-2</v>
      </c>
    </row>
    <row r="84" spans="1:30" ht="31.2">
      <c r="A84" s="28" t="s">
        <v>168</v>
      </c>
      <c r="B84" s="29" t="s">
        <v>169</v>
      </c>
      <c r="C84" s="30">
        <v>13287392739</v>
      </c>
      <c r="D84" s="21">
        <v>25239.53</v>
      </c>
      <c r="E84" s="22"/>
      <c r="F84" s="48">
        <v>2750</v>
      </c>
      <c r="G84" s="45">
        <f t="shared" si="15"/>
        <v>0</v>
      </c>
      <c r="H84" s="22"/>
      <c r="I84" s="23">
        <v>69408707.5</v>
      </c>
      <c r="J84" s="24">
        <f t="shared" si="8"/>
        <v>2750</v>
      </c>
      <c r="K84" s="26">
        <f t="shared" si="9"/>
        <v>5.2236513861953968</v>
      </c>
      <c r="L84" s="22"/>
      <c r="M84" s="24">
        <v>15651504</v>
      </c>
      <c r="N84" s="26">
        <v>2.6120000000000001</v>
      </c>
      <c r="O84" s="25">
        <f t="shared" si="10"/>
        <v>4.0457300055726151</v>
      </c>
      <c r="P84" s="22"/>
      <c r="Q84" s="24">
        <v>40800000</v>
      </c>
      <c r="R84" s="24">
        <f t="shared" si="11"/>
        <v>2236.630555323336</v>
      </c>
      <c r="S84" s="26">
        <f t="shared" si="12"/>
        <v>3.0705798196396636</v>
      </c>
      <c r="T84" s="27">
        <f t="shared" si="13"/>
        <v>0.8133202019357586</v>
      </c>
      <c r="U84" s="22"/>
      <c r="V84" s="38">
        <f t="shared" si="14"/>
        <v>4.2485012002624458</v>
      </c>
      <c r="W84" s="22"/>
      <c r="X84" s="42">
        <f>I84-'(A) Current Law'!J82</f>
        <v>9415606.5</v>
      </c>
      <c r="Y84" s="42">
        <f>J84-'(A) Current Law'!K82</f>
        <v>373.04999340320501</v>
      </c>
      <c r="Z84" s="38">
        <f>O84-'(A) Current Law'!P82</f>
        <v>0.5214799198086677</v>
      </c>
      <c r="AA84" s="44">
        <f>N84-'(A) Current Law'!O82</f>
        <v>0.35400000000000009</v>
      </c>
      <c r="AB84" s="42">
        <f>Q84-'(A) Current Law'!R82</f>
        <v>0</v>
      </c>
      <c r="AC84" s="42">
        <f>M84-'(A) Current Law'!N82</f>
        <v>2486498</v>
      </c>
      <c r="AD84" s="38">
        <f>S84-'(A) Current Law'!T82</f>
        <v>0</v>
      </c>
    </row>
    <row r="85" spans="1:30">
      <c r="A85" s="28" t="s">
        <v>170</v>
      </c>
      <c r="B85" s="29" t="s">
        <v>171</v>
      </c>
      <c r="C85" s="30">
        <v>52784554</v>
      </c>
      <c r="D85" s="21">
        <v>26.490000000000002</v>
      </c>
      <c r="E85" s="22"/>
      <c r="F85" s="48">
        <v>2750</v>
      </c>
      <c r="G85" s="45">
        <f t="shared" si="15"/>
        <v>0</v>
      </c>
      <c r="H85" s="22"/>
      <c r="I85" s="23">
        <v>130320.45120000001</v>
      </c>
      <c r="J85" s="24">
        <f t="shared" si="8"/>
        <v>4919.6093318233297</v>
      </c>
      <c r="K85" s="26">
        <f t="shared" si="9"/>
        <v>2.4689126140954039</v>
      </c>
      <c r="L85" s="22"/>
      <c r="M85" s="24">
        <v>0</v>
      </c>
      <c r="N85" s="26">
        <v>1.234</v>
      </c>
      <c r="O85" s="25">
        <f t="shared" si="10"/>
        <v>2.4689126140954039</v>
      </c>
      <c r="P85" s="22"/>
      <c r="Q85" s="24">
        <v>0</v>
      </c>
      <c r="R85" s="24">
        <f t="shared" si="11"/>
        <v>0</v>
      </c>
      <c r="S85" s="26">
        <f t="shared" si="12"/>
        <v>0</v>
      </c>
      <c r="T85" s="27">
        <f t="shared" si="13"/>
        <v>0</v>
      </c>
      <c r="U85" s="22"/>
      <c r="V85" s="38">
        <f t="shared" si="14"/>
        <v>0</v>
      </c>
      <c r="W85" s="22"/>
      <c r="X85" s="42">
        <f>I85-'(A) Current Law'!J83</f>
        <v>-50988.54879999999</v>
      </c>
      <c r="Y85" s="42">
        <f>J85-'(A) Current Law'!K83</f>
        <v>-1924.822529256322</v>
      </c>
      <c r="Z85" s="38">
        <f>O85-'(A) Current Law'!P83</f>
        <v>-0.51586206070813789</v>
      </c>
      <c r="AA85" s="44">
        <f>N85-'(A) Current Law'!O83</f>
        <v>-0.4830000000000001</v>
      </c>
      <c r="AB85" s="42">
        <f>Q85-'(A) Current Law'!R83</f>
        <v>0</v>
      </c>
      <c r="AC85" s="42">
        <f>M85-'(A) Current Law'!N83</f>
        <v>-23759</v>
      </c>
      <c r="AD85" s="38">
        <f>S85-'(A) Current Law'!T83</f>
        <v>0</v>
      </c>
    </row>
    <row r="86" spans="1:30">
      <c r="A86" s="28" t="s">
        <v>172</v>
      </c>
      <c r="B86" s="29" t="s">
        <v>173</v>
      </c>
      <c r="C86" s="30">
        <v>14208790454</v>
      </c>
      <c r="D86" s="21">
        <v>21192.969999999998</v>
      </c>
      <c r="E86" s="22"/>
      <c r="F86" s="48">
        <v>2750</v>
      </c>
      <c r="G86" s="45">
        <f t="shared" si="15"/>
        <v>0</v>
      </c>
      <c r="H86" s="22"/>
      <c r="I86" s="23">
        <v>58280667.499999993</v>
      </c>
      <c r="J86" s="24">
        <f t="shared" si="8"/>
        <v>2750</v>
      </c>
      <c r="K86" s="26">
        <f t="shared" si="9"/>
        <v>4.1017331973949309</v>
      </c>
      <c r="L86" s="22"/>
      <c r="M86" s="24">
        <v>8766255</v>
      </c>
      <c r="N86" s="26">
        <v>2.0510000000000002</v>
      </c>
      <c r="O86" s="25">
        <f t="shared" si="10"/>
        <v>3.4847732226257793</v>
      </c>
      <c r="P86" s="22"/>
      <c r="Q86" s="24">
        <v>42000000</v>
      </c>
      <c r="R86" s="24">
        <f t="shared" si="11"/>
        <v>2395.4290031081064</v>
      </c>
      <c r="S86" s="26">
        <f t="shared" si="12"/>
        <v>2.9559166303403632</v>
      </c>
      <c r="T86" s="27">
        <f t="shared" si="13"/>
        <v>0.87106509203931148</v>
      </c>
      <c r="U86" s="22"/>
      <c r="V86" s="38">
        <f t="shared" si="14"/>
        <v>3.5728766051095144</v>
      </c>
      <c r="W86" s="22"/>
      <c r="X86" s="42">
        <f>I86-'(A) Current Law'!J84</f>
        <v>5856307.4999999925</v>
      </c>
      <c r="Y86" s="42">
        <f>J86-'(A) Current Law'!K84</f>
        <v>276.33255272856968</v>
      </c>
      <c r="Z86" s="38">
        <f>O86-'(A) Current Law'!P84</f>
        <v>0.31529872401903125</v>
      </c>
      <c r="AA86" s="44">
        <f>N86-'(A) Current Law'!O84</f>
        <v>0.26400000000000023</v>
      </c>
      <c r="AB86" s="42">
        <f>Q86-'(A) Current Law'!R84</f>
        <v>0</v>
      </c>
      <c r="AC86" s="42">
        <f>M86-'(A) Current Law'!N84</f>
        <v>1376294</v>
      </c>
      <c r="AD86" s="38">
        <f>S86-'(A) Current Law'!T84</f>
        <v>0</v>
      </c>
    </row>
    <row r="87" spans="1:30">
      <c r="A87" s="28" t="s">
        <v>174</v>
      </c>
      <c r="B87" s="29" t="s">
        <v>175</v>
      </c>
      <c r="C87" s="30">
        <v>4536014614</v>
      </c>
      <c r="D87" s="21">
        <v>5016.21</v>
      </c>
      <c r="E87" s="22"/>
      <c r="F87" s="48">
        <v>2750</v>
      </c>
      <c r="G87" s="45">
        <f t="shared" si="15"/>
        <v>0</v>
      </c>
      <c r="H87" s="22"/>
      <c r="I87" s="23">
        <v>13794577.5</v>
      </c>
      <c r="J87" s="24">
        <f t="shared" si="8"/>
        <v>2750</v>
      </c>
      <c r="K87" s="26">
        <f t="shared" si="9"/>
        <v>3.0411228079874966</v>
      </c>
      <c r="L87" s="22"/>
      <c r="M87" s="24">
        <v>394519</v>
      </c>
      <c r="N87" s="26">
        <v>1.5209999999999999</v>
      </c>
      <c r="O87" s="25">
        <f t="shared" si="10"/>
        <v>2.9541480000178852</v>
      </c>
      <c r="P87" s="22"/>
      <c r="Q87" s="24">
        <v>11210000</v>
      </c>
      <c r="R87" s="24">
        <f t="shared" si="11"/>
        <v>2313.4037450585201</v>
      </c>
      <c r="S87" s="26">
        <f t="shared" si="12"/>
        <v>2.4713324259144462</v>
      </c>
      <c r="T87" s="27">
        <f t="shared" si="13"/>
        <v>0.84123772547582554</v>
      </c>
      <c r="U87" s="22"/>
      <c r="V87" s="38">
        <f t="shared" si="14"/>
        <v>2.5583072338840571</v>
      </c>
      <c r="W87" s="22"/>
      <c r="X87" s="42">
        <f>I87-'(A) Current Law'!J85</f>
        <v>1225334.5</v>
      </c>
      <c r="Y87" s="42">
        <f>J87-'(A) Current Law'!K85</f>
        <v>244.27496057780672</v>
      </c>
      <c r="Z87" s="38">
        <f>O87-'(A) Current Law'!P85</f>
        <v>0.30120196169191615</v>
      </c>
      <c r="AA87" s="44">
        <f>N87-'(A) Current Law'!O85</f>
        <v>0.1359999999999999</v>
      </c>
      <c r="AB87" s="42">
        <f>Q87-'(A) Current Law'!R85</f>
        <v>0</v>
      </c>
      <c r="AC87" s="42">
        <f>M87-'(A) Current Law'!N85</f>
        <v>-140922</v>
      </c>
      <c r="AD87" s="38">
        <f>S87-'(A) Current Law'!T85</f>
        <v>0</v>
      </c>
    </row>
    <row r="88" spans="1:30">
      <c r="A88" s="28" t="s">
        <v>176</v>
      </c>
      <c r="B88" s="29" t="s">
        <v>177</v>
      </c>
      <c r="C88" s="30">
        <v>3534985734</v>
      </c>
      <c r="D88" s="21">
        <v>3346.4199999999996</v>
      </c>
      <c r="E88" s="22"/>
      <c r="F88" s="48">
        <v>2750</v>
      </c>
      <c r="G88" s="45">
        <f t="shared" si="15"/>
        <v>0</v>
      </c>
      <c r="H88" s="22"/>
      <c r="I88" s="23">
        <v>9202654.9999999981</v>
      </c>
      <c r="J88" s="24">
        <f t="shared" si="8"/>
        <v>2749.9999999999995</v>
      </c>
      <c r="K88" s="26">
        <f t="shared" si="9"/>
        <v>2.6033075357242721</v>
      </c>
      <c r="L88" s="22"/>
      <c r="M88" s="24">
        <v>0</v>
      </c>
      <c r="N88" s="26">
        <v>1.302</v>
      </c>
      <c r="O88" s="25">
        <f t="shared" si="10"/>
        <v>2.6033075357242721</v>
      </c>
      <c r="P88" s="22"/>
      <c r="Q88" s="24">
        <v>7150000</v>
      </c>
      <c r="R88" s="24">
        <f t="shared" si="11"/>
        <v>2136.6116626125831</v>
      </c>
      <c r="S88" s="26">
        <f t="shared" si="12"/>
        <v>2.0226389971620744</v>
      </c>
      <c r="T88" s="27">
        <f t="shared" si="13"/>
        <v>0.77694969549548487</v>
      </c>
      <c r="U88" s="22"/>
      <c r="V88" s="38">
        <f t="shared" si="14"/>
        <v>2.0226389971620744</v>
      </c>
      <c r="W88" s="22"/>
      <c r="X88" s="42">
        <f>I88-'(A) Current Law'!J86</f>
        <v>1020878.9999999981</v>
      </c>
      <c r="Y88" s="42">
        <f>J88-'(A) Current Law'!K86</f>
        <v>305.06601084143585</v>
      </c>
      <c r="Z88" s="38">
        <f>O88-'(A) Current Law'!P86</f>
        <v>0.28879296178794656</v>
      </c>
      <c r="AA88" s="44">
        <f>N88-'(A) Current Law'!O86</f>
        <v>0.17799999999999994</v>
      </c>
      <c r="AB88" s="42">
        <f>Q88-'(A) Current Law'!R86</f>
        <v>0</v>
      </c>
      <c r="AC88" s="42">
        <f>M88-'(A) Current Law'!N86</f>
        <v>0</v>
      </c>
      <c r="AD88" s="38">
        <f>S88-'(A) Current Law'!T86</f>
        <v>0</v>
      </c>
    </row>
    <row r="89" spans="1:30">
      <c r="A89" s="28" t="s">
        <v>178</v>
      </c>
      <c r="B89" s="29" t="s">
        <v>179</v>
      </c>
      <c r="C89" s="30">
        <v>379206963</v>
      </c>
      <c r="D89" s="21">
        <v>935.48</v>
      </c>
      <c r="E89" s="22"/>
      <c r="F89" s="48">
        <v>2750</v>
      </c>
      <c r="G89" s="45">
        <f t="shared" si="15"/>
        <v>0</v>
      </c>
      <c r="H89" s="22"/>
      <c r="I89" s="23">
        <v>2572570</v>
      </c>
      <c r="J89" s="24">
        <f t="shared" si="8"/>
        <v>2750</v>
      </c>
      <c r="K89" s="26">
        <f t="shared" si="9"/>
        <v>6.7840790149204091</v>
      </c>
      <c r="L89" s="22"/>
      <c r="M89" s="24">
        <v>742496</v>
      </c>
      <c r="N89" s="26">
        <v>3.3919999999999999</v>
      </c>
      <c r="O89" s="25">
        <f t="shared" si="10"/>
        <v>4.8260558970801384</v>
      </c>
      <c r="P89" s="22"/>
      <c r="Q89" s="24">
        <v>1400000</v>
      </c>
      <c r="R89" s="24">
        <f t="shared" si="11"/>
        <v>2290.2638217813314</v>
      </c>
      <c r="S89" s="26">
        <f t="shared" si="12"/>
        <v>3.6919153301517831</v>
      </c>
      <c r="T89" s="27">
        <f t="shared" si="13"/>
        <v>0.83282320792048414</v>
      </c>
      <c r="U89" s="22"/>
      <c r="V89" s="38">
        <f t="shared" si="14"/>
        <v>5.6499384479920529</v>
      </c>
      <c r="W89" s="22"/>
      <c r="X89" s="42">
        <f>I89-'(A) Current Law'!J87</f>
        <v>36836</v>
      </c>
      <c r="Y89" s="42">
        <f>J89-'(A) Current Law'!K87</f>
        <v>39.376576730662237</v>
      </c>
      <c r="Z89" s="38">
        <f>O89-'(A) Current Law'!P87</f>
        <v>0.21540743702008402</v>
      </c>
      <c r="AA89" s="44">
        <f>N89-'(A) Current Law'!O87</f>
        <v>4.8999999999999932E-2</v>
      </c>
      <c r="AB89" s="42">
        <f>Q89-'(A) Current Law'!R87</f>
        <v>0</v>
      </c>
      <c r="AC89" s="42">
        <f>M89-'(A) Current Law'!N87</f>
        <v>-44848</v>
      </c>
      <c r="AD89" s="38">
        <f>S89-'(A) Current Law'!T87</f>
        <v>0</v>
      </c>
    </row>
    <row r="90" spans="1:30">
      <c r="A90" s="28" t="s">
        <v>180</v>
      </c>
      <c r="B90" s="29" t="s">
        <v>181</v>
      </c>
      <c r="C90" s="30">
        <v>4169013513</v>
      </c>
      <c r="D90" s="21">
        <v>7254.3700000000008</v>
      </c>
      <c r="E90" s="22"/>
      <c r="F90" s="48">
        <v>2750</v>
      </c>
      <c r="G90" s="45">
        <f t="shared" si="15"/>
        <v>0</v>
      </c>
      <c r="H90" s="22"/>
      <c r="I90" s="23">
        <v>19949517.500000004</v>
      </c>
      <c r="J90" s="24">
        <f t="shared" si="8"/>
        <v>2750</v>
      </c>
      <c r="K90" s="26">
        <f t="shared" si="9"/>
        <v>4.7851889752318018</v>
      </c>
      <c r="L90" s="22"/>
      <c r="M90" s="24">
        <v>3997407</v>
      </c>
      <c r="N90" s="26">
        <v>2.3929999999999998</v>
      </c>
      <c r="O90" s="25">
        <f t="shared" si="10"/>
        <v>3.8263513539252001</v>
      </c>
      <c r="P90" s="22"/>
      <c r="Q90" s="24">
        <v>13593970</v>
      </c>
      <c r="R90" s="24">
        <f t="shared" si="11"/>
        <v>2424.9351770036542</v>
      </c>
      <c r="S90" s="26">
        <f t="shared" si="12"/>
        <v>3.2607162240205483</v>
      </c>
      <c r="T90" s="27">
        <f t="shared" si="13"/>
        <v>0.88179460981951052</v>
      </c>
      <c r="U90" s="22"/>
      <c r="V90" s="38">
        <f t="shared" si="14"/>
        <v>4.2195538453271499</v>
      </c>
      <c r="W90" s="22"/>
      <c r="X90" s="42">
        <f>I90-'(A) Current Law'!J88</f>
        <v>1176411.5000000037</v>
      </c>
      <c r="Y90" s="42">
        <f>J90-'(A) Current Law'!K88</f>
        <v>162.16590827322034</v>
      </c>
      <c r="Z90" s="38">
        <f>O90-'(A) Current Law'!P88</f>
        <v>0.23239130719507584</v>
      </c>
      <c r="AA90" s="44">
        <f>N90-'(A) Current Law'!O88</f>
        <v>0.21699999999999964</v>
      </c>
      <c r="AB90" s="42">
        <f>Q90-'(A) Current Law'!R88</f>
        <v>0</v>
      </c>
      <c r="AC90" s="42">
        <f>M90-'(A) Current Law'!N88</f>
        <v>207569</v>
      </c>
      <c r="AD90" s="38">
        <f>S90-'(A) Current Law'!T88</f>
        <v>0</v>
      </c>
    </row>
    <row r="91" spans="1:30">
      <c r="A91" s="28" t="s">
        <v>182</v>
      </c>
      <c r="B91" s="29" t="s">
        <v>183</v>
      </c>
      <c r="C91" s="30">
        <v>562705096</v>
      </c>
      <c r="D91" s="21">
        <v>915.66</v>
      </c>
      <c r="E91" s="22"/>
      <c r="F91" s="48">
        <v>2750</v>
      </c>
      <c r="G91" s="45">
        <f t="shared" si="15"/>
        <v>0</v>
      </c>
      <c r="H91" s="22"/>
      <c r="I91" s="23">
        <v>2518065</v>
      </c>
      <c r="J91" s="24">
        <f t="shared" si="8"/>
        <v>2750</v>
      </c>
      <c r="K91" s="26">
        <f t="shared" si="9"/>
        <v>4.4749283734938849</v>
      </c>
      <c r="L91" s="22"/>
      <c r="M91" s="24">
        <v>451946</v>
      </c>
      <c r="N91" s="26">
        <v>2.2370000000000001</v>
      </c>
      <c r="O91" s="25">
        <f t="shared" si="10"/>
        <v>3.6717616646571121</v>
      </c>
      <c r="P91" s="22"/>
      <c r="Q91" s="24">
        <v>1413108</v>
      </c>
      <c r="R91" s="24">
        <f t="shared" si="11"/>
        <v>2036.8411855929057</v>
      </c>
      <c r="S91" s="26">
        <f t="shared" si="12"/>
        <v>2.5112763506943607</v>
      </c>
      <c r="T91" s="27">
        <f t="shared" si="13"/>
        <v>0.74066952203378389</v>
      </c>
      <c r="U91" s="22"/>
      <c r="V91" s="38">
        <f t="shared" si="14"/>
        <v>3.3144430595311332</v>
      </c>
      <c r="W91" s="22"/>
      <c r="X91" s="42">
        <f>I91-'(A) Current Law'!J89</f>
        <v>349184</v>
      </c>
      <c r="Y91" s="42">
        <f>J91-'(A) Current Law'!K89</f>
        <v>381.34678810912328</v>
      </c>
      <c r="Z91" s="38">
        <f>O91-'(A) Current Law'!P89</f>
        <v>0.47744369459202485</v>
      </c>
      <c r="AA91" s="44">
        <f>N91-'(A) Current Law'!O89</f>
        <v>0.31000000000000005</v>
      </c>
      <c r="AB91" s="42">
        <f>Q91-'(A) Current Law'!R89</f>
        <v>0</v>
      </c>
      <c r="AC91" s="42">
        <f>M91-'(A) Current Law'!N89</f>
        <v>80524</v>
      </c>
      <c r="AD91" s="38">
        <f>S91-'(A) Current Law'!T89</f>
        <v>0</v>
      </c>
    </row>
    <row r="92" spans="1:30">
      <c r="A92" s="28" t="s">
        <v>184</v>
      </c>
      <c r="B92" s="29" t="s">
        <v>185</v>
      </c>
      <c r="C92" s="30">
        <v>64610458</v>
      </c>
      <c r="D92" s="21">
        <v>81.86</v>
      </c>
      <c r="E92" s="22"/>
      <c r="F92" s="48">
        <v>2750</v>
      </c>
      <c r="G92" s="45">
        <f t="shared" si="15"/>
        <v>0</v>
      </c>
      <c r="H92" s="22"/>
      <c r="I92" s="23">
        <v>481403.67040000006</v>
      </c>
      <c r="J92" s="24">
        <f t="shared" si="8"/>
        <v>5880.8168873686791</v>
      </c>
      <c r="K92" s="26">
        <f t="shared" si="9"/>
        <v>7.4508629918704505</v>
      </c>
      <c r="L92" s="22"/>
      <c r="M92" s="24">
        <v>148040</v>
      </c>
      <c r="N92" s="26">
        <v>3.7250000000000001</v>
      </c>
      <c r="O92" s="25">
        <f t="shared" si="10"/>
        <v>5.159593055353362</v>
      </c>
      <c r="P92" s="22"/>
      <c r="Q92" s="24">
        <v>220000</v>
      </c>
      <c r="R92" s="24">
        <f t="shared" si="11"/>
        <v>4495.9687270950408</v>
      </c>
      <c r="S92" s="26">
        <f t="shared" si="12"/>
        <v>3.4050215214385262</v>
      </c>
      <c r="T92" s="27">
        <f t="shared" si="13"/>
        <v>0.76451432057880697</v>
      </c>
      <c r="U92" s="22"/>
      <c r="V92" s="38">
        <f t="shared" si="14"/>
        <v>5.6962914579556143</v>
      </c>
      <c r="W92" s="22"/>
      <c r="X92" s="42">
        <f>I92-'(A) Current Law'!J90</f>
        <v>-343592.32959999994</v>
      </c>
      <c r="Y92" s="42">
        <f>J92-'(A) Current Law'!K90</f>
        <v>-4197.3165111165399</v>
      </c>
      <c r="Z92" s="38">
        <f>O92-'(A) Current Law'!P90</f>
        <v>-4.1420435310952275</v>
      </c>
      <c r="AA92" s="44">
        <f>N92-'(A) Current Law'!O90</f>
        <v>-1.0089999999999999</v>
      </c>
      <c r="AB92" s="42">
        <f>Q92-'(A) Current Law'!R90</f>
        <v>0</v>
      </c>
      <c r="AC92" s="42">
        <f>M92-'(A) Current Law'!N90</f>
        <v>-75973</v>
      </c>
      <c r="AD92" s="38">
        <f>S92-'(A) Current Law'!T90</f>
        <v>0</v>
      </c>
    </row>
    <row r="93" spans="1:30">
      <c r="A93" s="28" t="s">
        <v>186</v>
      </c>
      <c r="B93" s="29" t="s">
        <v>187</v>
      </c>
      <c r="C93" s="30">
        <v>54470763</v>
      </c>
      <c r="D93" s="21">
        <v>69.02</v>
      </c>
      <c r="E93" s="22"/>
      <c r="F93" s="48">
        <v>2750</v>
      </c>
      <c r="G93" s="45">
        <f t="shared" si="15"/>
        <v>0</v>
      </c>
      <c r="H93" s="22"/>
      <c r="I93" s="23">
        <v>468614.48200000002</v>
      </c>
      <c r="J93" s="24">
        <f t="shared" si="8"/>
        <v>6789.5462474645037</v>
      </c>
      <c r="K93" s="26">
        <f t="shared" si="9"/>
        <v>8.603046041414915</v>
      </c>
      <c r="L93" s="22"/>
      <c r="M93" s="24">
        <v>156205</v>
      </c>
      <c r="N93" s="26">
        <v>4.3019999999999996</v>
      </c>
      <c r="O93" s="25">
        <f t="shared" si="10"/>
        <v>5.7353608577137063</v>
      </c>
      <c r="P93" s="22"/>
      <c r="Q93" s="24">
        <v>110000</v>
      </c>
      <c r="R93" s="24">
        <f t="shared" si="11"/>
        <v>3856.9255288322229</v>
      </c>
      <c r="S93" s="26">
        <f t="shared" si="12"/>
        <v>2.0194319657317816</v>
      </c>
      <c r="T93" s="27">
        <f t="shared" si="13"/>
        <v>0.56806823140391127</v>
      </c>
      <c r="U93" s="22"/>
      <c r="V93" s="38">
        <f t="shared" si="14"/>
        <v>4.8871171494329904</v>
      </c>
      <c r="W93" s="22"/>
      <c r="X93" s="42">
        <f>I93-'(A) Current Law'!J91</f>
        <v>-44593.517999999982</v>
      </c>
      <c r="Y93" s="42">
        <f>J93-'(A) Current Law'!K91</f>
        <v>-646.09559547957087</v>
      </c>
      <c r="Z93" s="38">
        <f>O93-'(A) Current Law'!P91</f>
        <v>-0.24245149641101982</v>
      </c>
      <c r="AA93" s="44">
        <f>N93-'(A) Current Law'!O91</f>
        <v>-0.4090000000000007</v>
      </c>
      <c r="AB93" s="42">
        <f>Q93-'(A) Current Law'!R91</f>
        <v>0</v>
      </c>
      <c r="AC93" s="42">
        <f>M93-'(A) Current Law'!N91</f>
        <v>-31387</v>
      </c>
      <c r="AD93" s="38">
        <f>S93-'(A) Current Law'!T91</f>
        <v>0</v>
      </c>
    </row>
    <row r="94" spans="1:30">
      <c r="A94" s="28" t="s">
        <v>188</v>
      </c>
      <c r="B94" s="29" t="s">
        <v>189</v>
      </c>
      <c r="C94" s="30">
        <v>927638728</v>
      </c>
      <c r="D94" s="21">
        <v>956.41000000000008</v>
      </c>
      <c r="E94" s="22"/>
      <c r="F94" s="48">
        <v>2750</v>
      </c>
      <c r="G94" s="45">
        <f t="shared" si="15"/>
        <v>0</v>
      </c>
      <c r="H94" s="22"/>
      <c r="I94" s="23">
        <v>2630127.5</v>
      </c>
      <c r="J94" s="24">
        <f t="shared" si="8"/>
        <v>2749.9999999999995</v>
      </c>
      <c r="K94" s="26">
        <f t="shared" si="9"/>
        <v>2.8352929007940255</v>
      </c>
      <c r="L94" s="22"/>
      <c r="M94" s="24">
        <v>0</v>
      </c>
      <c r="N94" s="26">
        <v>1.4179999999999999</v>
      </c>
      <c r="O94" s="25">
        <f t="shared" si="10"/>
        <v>2.8352929007940255</v>
      </c>
      <c r="P94" s="22"/>
      <c r="Q94" s="24">
        <v>2179000</v>
      </c>
      <c r="R94" s="24">
        <f t="shared" si="11"/>
        <v>2278.3116027645046</v>
      </c>
      <c r="S94" s="26">
        <f t="shared" si="12"/>
        <v>2.3489748047690395</v>
      </c>
      <c r="T94" s="27">
        <f t="shared" si="13"/>
        <v>0.82847694645981995</v>
      </c>
      <c r="U94" s="22"/>
      <c r="V94" s="38">
        <f t="shared" si="14"/>
        <v>2.3489748047690395</v>
      </c>
      <c r="W94" s="22"/>
      <c r="X94" s="42">
        <f>I94-'(A) Current Law'!J92</f>
        <v>51563.5</v>
      </c>
      <c r="Y94" s="42">
        <f>J94-'(A) Current Law'!K92</f>
        <v>53.913593542518356</v>
      </c>
      <c r="Z94" s="38">
        <f>O94-'(A) Current Law'!P92</f>
        <v>0.17857329044157799</v>
      </c>
      <c r="AA94" s="44">
        <f>N94-'(A) Current Law'!O92</f>
        <v>2.8000000000000025E-2</v>
      </c>
      <c r="AB94" s="42">
        <f>Q94-'(A) Current Law'!R92</f>
        <v>0</v>
      </c>
      <c r="AC94" s="42">
        <f>M94-'(A) Current Law'!N92</f>
        <v>-114088</v>
      </c>
      <c r="AD94" s="38">
        <f>S94-'(A) Current Law'!T92</f>
        <v>0</v>
      </c>
    </row>
    <row r="95" spans="1:30" ht="31.2">
      <c r="A95" s="28" t="s">
        <v>190</v>
      </c>
      <c r="B95" s="29" t="s">
        <v>191</v>
      </c>
      <c r="C95" s="30">
        <v>259614793</v>
      </c>
      <c r="D95" s="21">
        <v>558.07999999999993</v>
      </c>
      <c r="E95" s="22"/>
      <c r="F95" s="48">
        <v>2750</v>
      </c>
      <c r="G95" s="45">
        <f t="shared" si="15"/>
        <v>0</v>
      </c>
      <c r="H95" s="22"/>
      <c r="I95" s="23">
        <v>1571723.7667999999</v>
      </c>
      <c r="J95" s="24">
        <f t="shared" si="8"/>
        <v>2816.3054881020644</v>
      </c>
      <c r="K95" s="26">
        <f t="shared" si="9"/>
        <v>6.0540608978318113</v>
      </c>
      <c r="L95" s="22"/>
      <c r="M95" s="24">
        <v>413571</v>
      </c>
      <c r="N95" s="26">
        <v>3.0270000000000001</v>
      </c>
      <c r="O95" s="25">
        <f t="shared" si="10"/>
        <v>4.4610430454169068</v>
      </c>
      <c r="P95" s="22"/>
      <c r="Q95" s="24">
        <v>806000</v>
      </c>
      <c r="R95" s="24">
        <f t="shared" si="11"/>
        <v>2185.2978067660551</v>
      </c>
      <c r="S95" s="26">
        <f t="shared" si="12"/>
        <v>3.1045996674003087</v>
      </c>
      <c r="T95" s="27">
        <f t="shared" si="13"/>
        <v>0.77594487387756672</v>
      </c>
      <c r="U95" s="22"/>
      <c r="V95" s="38">
        <f t="shared" si="14"/>
        <v>4.6976175198152141</v>
      </c>
      <c r="W95" s="22"/>
      <c r="X95" s="42">
        <f>I95-'(A) Current Law'!J93</f>
        <v>-120813.23320000013</v>
      </c>
      <c r="Y95" s="42">
        <f>J95-'(A) Current Law'!K93</f>
        <v>-216.48013403096365</v>
      </c>
      <c r="Z95" s="38">
        <f>O95-'(A) Current Law'!P93</f>
        <v>-6.5551862447223108E-2</v>
      </c>
      <c r="AA95" s="44">
        <f>N95-'(A) Current Law'!O93</f>
        <v>-0.23299999999999965</v>
      </c>
      <c r="AB95" s="42">
        <f>Q95-'(A) Current Law'!R93</f>
        <v>0</v>
      </c>
      <c r="AC95" s="42">
        <f>M95-'(A) Current Law'!N93</f>
        <v>-103795</v>
      </c>
      <c r="AD95" s="38">
        <f>S95-'(A) Current Law'!T93</f>
        <v>0</v>
      </c>
    </row>
    <row r="96" spans="1:30">
      <c r="A96" s="28" t="s">
        <v>192</v>
      </c>
      <c r="B96" s="29" t="s">
        <v>193</v>
      </c>
      <c r="C96" s="30">
        <v>744692938</v>
      </c>
      <c r="D96" s="21">
        <v>3310.98</v>
      </c>
      <c r="E96" s="22"/>
      <c r="F96" s="48">
        <v>2750</v>
      </c>
      <c r="G96" s="45">
        <f t="shared" si="15"/>
        <v>0</v>
      </c>
      <c r="H96" s="22"/>
      <c r="I96" s="23">
        <v>9105195</v>
      </c>
      <c r="J96" s="24">
        <f t="shared" si="8"/>
        <v>2750</v>
      </c>
      <c r="K96" s="26">
        <f t="shared" si="9"/>
        <v>12.226777689679126</v>
      </c>
      <c r="L96" s="22"/>
      <c r="M96" s="24">
        <v>3484640</v>
      </c>
      <c r="N96" s="26">
        <v>6.1130000000000004</v>
      </c>
      <c r="O96" s="25">
        <f t="shared" si="10"/>
        <v>7.54747992520912</v>
      </c>
      <c r="P96" s="22"/>
      <c r="Q96" s="24">
        <v>1150000</v>
      </c>
      <c r="R96" s="24">
        <f t="shared" si="11"/>
        <v>1399.7789174202201</v>
      </c>
      <c r="S96" s="26">
        <f t="shared" si="12"/>
        <v>1.544260649346993</v>
      </c>
      <c r="T96" s="27">
        <f t="shared" si="13"/>
        <v>0.50901051542553455</v>
      </c>
      <c r="U96" s="22"/>
      <c r="V96" s="38">
        <f t="shared" si="14"/>
        <v>6.2235584138169981</v>
      </c>
      <c r="W96" s="22"/>
      <c r="X96" s="42">
        <f>I96-'(A) Current Law'!J94</f>
        <v>-372584</v>
      </c>
      <c r="Y96" s="42">
        <f>J96-'(A) Current Law'!K94</f>
        <v>-112.52982500649341</v>
      </c>
      <c r="Z96" s="38">
        <f>O96-'(A) Current Law'!P94</f>
        <v>-8.2977824613129414E-2</v>
      </c>
      <c r="AA96" s="44">
        <f>N96-'(A) Current Law'!O94</f>
        <v>-0.25099999999999945</v>
      </c>
      <c r="AB96" s="42">
        <f>Q96-'(A) Current Law'!R94</f>
        <v>0</v>
      </c>
      <c r="AC96" s="42">
        <f>M96-'(A) Current Law'!N94</f>
        <v>-310791</v>
      </c>
      <c r="AD96" s="38">
        <f>S96-'(A) Current Law'!T94</f>
        <v>0</v>
      </c>
    </row>
    <row r="97" spans="1:30">
      <c r="A97" s="28" t="s">
        <v>194</v>
      </c>
      <c r="B97" s="29" t="s">
        <v>195</v>
      </c>
      <c r="C97" s="30">
        <v>281372301</v>
      </c>
      <c r="D97" s="21">
        <v>1419.14</v>
      </c>
      <c r="E97" s="22"/>
      <c r="F97" s="48">
        <v>2750</v>
      </c>
      <c r="G97" s="45">
        <f t="shared" si="15"/>
        <v>0</v>
      </c>
      <c r="H97" s="22"/>
      <c r="I97" s="23">
        <v>3902635.0000000005</v>
      </c>
      <c r="J97" s="24">
        <f t="shared" si="8"/>
        <v>2750</v>
      </c>
      <c r="K97" s="26">
        <f t="shared" si="9"/>
        <v>13.870004211963993</v>
      </c>
      <c r="L97" s="22"/>
      <c r="M97" s="24">
        <v>1547830</v>
      </c>
      <c r="N97" s="26">
        <v>6.9349999999999996</v>
      </c>
      <c r="O97" s="25">
        <f t="shared" si="10"/>
        <v>8.3690007567589255</v>
      </c>
      <c r="P97" s="22"/>
      <c r="Q97" s="24">
        <v>626683</v>
      </c>
      <c r="R97" s="24">
        <f t="shared" si="11"/>
        <v>1532.2751807432669</v>
      </c>
      <c r="S97" s="26">
        <f t="shared" si="12"/>
        <v>2.2272377123574789</v>
      </c>
      <c r="T97" s="27">
        <f t="shared" si="13"/>
        <v>0.55719097481573343</v>
      </c>
      <c r="U97" s="22"/>
      <c r="V97" s="38">
        <f t="shared" si="14"/>
        <v>7.7282411675625458</v>
      </c>
      <c r="W97" s="22"/>
      <c r="X97" s="42">
        <f>I97-'(A) Current Law'!J95</f>
        <v>-384987.99999999953</v>
      </c>
      <c r="Y97" s="42">
        <f>J97-'(A) Current Law'!K95</f>
        <v>-271.28260777654032</v>
      </c>
      <c r="Z97" s="38">
        <f>O97-'(A) Current Law'!P95</f>
        <v>-0.51714756386059513</v>
      </c>
      <c r="AA97" s="44">
        <f>N97-'(A) Current Law'!O95</f>
        <v>-0.68400000000000016</v>
      </c>
      <c r="AB97" s="42">
        <f>Q97-'(A) Current Law'!R95</f>
        <v>0</v>
      </c>
      <c r="AC97" s="42">
        <f>M97-'(A) Current Law'!N95</f>
        <v>-239477</v>
      </c>
      <c r="AD97" s="38">
        <f>S97-'(A) Current Law'!T95</f>
        <v>0</v>
      </c>
    </row>
    <row r="98" spans="1:30">
      <c r="A98" s="28" t="s">
        <v>196</v>
      </c>
      <c r="B98" s="29" t="s">
        <v>197</v>
      </c>
      <c r="C98" s="30">
        <v>1567259798</v>
      </c>
      <c r="D98" s="21">
        <v>2187.0700000000002</v>
      </c>
      <c r="E98" s="22"/>
      <c r="F98" s="48">
        <v>2750</v>
      </c>
      <c r="G98" s="45">
        <f t="shared" si="15"/>
        <v>0</v>
      </c>
      <c r="H98" s="22"/>
      <c r="I98" s="23">
        <v>6014442.5</v>
      </c>
      <c r="J98" s="24">
        <f t="shared" si="8"/>
        <v>2750</v>
      </c>
      <c r="K98" s="26">
        <f t="shared" si="9"/>
        <v>3.8375529747366111</v>
      </c>
      <c r="L98" s="22"/>
      <c r="M98" s="24">
        <v>760032</v>
      </c>
      <c r="N98" s="26">
        <v>1.919</v>
      </c>
      <c r="O98" s="25">
        <f t="shared" si="10"/>
        <v>3.3526097630432554</v>
      </c>
      <c r="P98" s="22"/>
      <c r="Q98" s="24">
        <v>4119783</v>
      </c>
      <c r="R98" s="24">
        <f t="shared" si="11"/>
        <v>2231.2111637944827</v>
      </c>
      <c r="S98" s="26">
        <f t="shared" si="12"/>
        <v>2.6286535297193909</v>
      </c>
      <c r="T98" s="27">
        <f t="shared" si="13"/>
        <v>0.81134951410708478</v>
      </c>
      <c r="U98" s="22"/>
      <c r="V98" s="38">
        <f t="shared" si="14"/>
        <v>3.113596741412747</v>
      </c>
      <c r="W98" s="22"/>
      <c r="X98" s="42">
        <f>I98-'(A) Current Law'!J96</f>
        <v>823307.5</v>
      </c>
      <c r="Y98" s="42">
        <f>J98-'(A) Current Law'!K96</f>
        <v>376.44314082311075</v>
      </c>
      <c r="Z98" s="38">
        <f>O98-'(A) Current Law'!P96</f>
        <v>0.42940136718800748</v>
      </c>
      <c r="AA98" s="44">
        <f>N98-'(A) Current Law'!O96</f>
        <v>0.26300000000000012</v>
      </c>
      <c r="AB98" s="42">
        <f>Q98-'(A) Current Law'!R96</f>
        <v>0</v>
      </c>
      <c r="AC98" s="42">
        <f>M98-'(A) Current Law'!N96</f>
        <v>150324</v>
      </c>
      <c r="AD98" s="38">
        <f>S98-'(A) Current Law'!T96</f>
        <v>0</v>
      </c>
    </row>
    <row r="99" spans="1:30">
      <c r="A99" s="28" t="s">
        <v>198</v>
      </c>
      <c r="B99" s="29" t="s">
        <v>199</v>
      </c>
      <c r="C99" s="30">
        <v>772742515</v>
      </c>
      <c r="D99" s="21">
        <v>275.47000000000003</v>
      </c>
      <c r="E99" s="22"/>
      <c r="F99" s="48">
        <v>2750</v>
      </c>
      <c r="G99" s="45">
        <f t="shared" si="15"/>
        <v>0</v>
      </c>
      <c r="H99" s="22"/>
      <c r="I99" s="23">
        <v>757542.50000000012</v>
      </c>
      <c r="J99" s="24">
        <f t="shared" si="8"/>
        <v>2750</v>
      </c>
      <c r="K99" s="26">
        <f t="shared" si="9"/>
        <v>0.98032978035380913</v>
      </c>
      <c r="L99" s="22"/>
      <c r="M99" s="24">
        <v>0</v>
      </c>
      <c r="N99" s="26">
        <v>0.49</v>
      </c>
      <c r="O99" s="25">
        <f t="shared" si="10"/>
        <v>0.98032978035380913</v>
      </c>
      <c r="P99" s="22"/>
      <c r="Q99" s="24">
        <v>580000</v>
      </c>
      <c r="R99" s="24">
        <f t="shared" si="11"/>
        <v>2105.492431117726</v>
      </c>
      <c r="S99" s="26">
        <f t="shared" si="12"/>
        <v>0.75057343001245369</v>
      </c>
      <c r="T99" s="27">
        <f t="shared" si="13"/>
        <v>0.76563361131553664</v>
      </c>
      <c r="U99" s="22"/>
      <c r="V99" s="38">
        <f t="shared" si="14"/>
        <v>0.75057343001245369</v>
      </c>
      <c r="W99" s="22"/>
      <c r="X99" s="42">
        <f>I99-'(A) Current Law'!J97</f>
        <v>100406.50000000012</v>
      </c>
      <c r="Y99" s="42">
        <f>J99-'(A) Current Law'!K97</f>
        <v>364.49159618107251</v>
      </c>
      <c r="Z99" s="38">
        <f>O99-'(A) Current Law'!P97</f>
        <v>0.12993526051818183</v>
      </c>
      <c r="AA99" s="44">
        <f>N99-'(A) Current Law'!O97</f>
        <v>6.5000000000000002E-2</v>
      </c>
      <c r="AB99" s="42">
        <f>Q99-'(A) Current Law'!R97</f>
        <v>0</v>
      </c>
      <c r="AC99" s="42">
        <f>M99-'(A) Current Law'!N97</f>
        <v>0</v>
      </c>
      <c r="AD99" s="38">
        <f>S99-'(A) Current Law'!T97</f>
        <v>0</v>
      </c>
    </row>
    <row r="100" spans="1:30">
      <c r="A100" s="28" t="s">
        <v>200</v>
      </c>
      <c r="B100" s="29" t="s">
        <v>201</v>
      </c>
      <c r="C100" s="30">
        <v>88919572</v>
      </c>
      <c r="D100" s="21">
        <v>79.239999999999995</v>
      </c>
      <c r="E100" s="22"/>
      <c r="F100" s="48">
        <v>2750</v>
      </c>
      <c r="G100" s="45">
        <f t="shared" si="15"/>
        <v>0</v>
      </c>
      <c r="H100" s="22"/>
      <c r="I100" s="23">
        <v>233334.73240000001</v>
      </c>
      <c r="J100" s="24">
        <f t="shared" si="8"/>
        <v>2944.6584098939934</v>
      </c>
      <c r="K100" s="26">
        <f t="shared" si="9"/>
        <v>2.6241099361117031</v>
      </c>
      <c r="L100" s="22"/>
      <c r="M100" s="24">
        <v>0</v>
      </c>
      <c r="N100" s="26">
        <v>1.3120000000000001</v>
      </c>
      <c r="O100" s="25">
        <f t="shared" si="10"/>
        <v>2.6241099361117031</v>
      </c>
      <c r="P100" s="22"/>
      <c r="Q100" s="24">
        <v>159000</v>
      </c>
      <c r="R100" s="24">
        <f t="shared" si="11"/>
        <v>2006.5623422513884</v>
      </c>
      <c r="S100" s="26">
        <f t="shared" si="12"/>
        <v>1.7881327633920685</v>
      </c>
      <c r="T100" s="27">
        <f t="shared" si="13"/>
        <v>0.68142448560735569</v>
      </c>
      <c r="U100" s="22"/>
      <c r="V100" s="38">
        <f t="shared" si="14"/>
        <v>1.7881327633920685</v>
      </c>
      <c r="W100" s="22"/>
      <c r="X100" s="42">
        <f>I100-'(A) Current Law'!J98</f>
        <v>-13455.267599999992</v>
      </c>
      <c r="Y100" s="42">
        <f>J100-'(A) Current Law'!K98</f>
        <v>-169.80398283695058</v>
      </c>
      <c r="Z100" s="38">
        <f>O100-'(A) Current Law'!P98</f>
        <v>-3.0345035848800883E-2</v>
      </c>
      <c r="AA100" s="44">
        <f>N100-'(A) Current Law'!O98</f>
        <v>-7.5999999999999845E-2</v>
      </c>
      <c r="AB100" s="42">
        <f>Q100-'(A) Current Law'!R98</f>
        <v>0</v>
      </c>
      <c r="AC100" s="42">
        <f>M100-'(A) Current Law'!N98</f>
        <v>-10757</v>
      </c>
      <c r="AD100" s="38">
        <f>S100-'(A) Current Law'!T98</f>
        <v>0</v>
      </c>
    </row>
    <row r="101" spans="1:30">
      <c r="A101" s="28" t="s">
        <v>202</v>
      </c>
      <c r="B101" s="29" t="s">
        <v>203</v>
      </c>
      <c r="C101" s="30">
        <v>116467396</v>
      </c>
      <c r="D101" s="21">
        <v>153.06</v>
      </c>
      <c r="E101" s="22"/>
      <c r="F101" s="48">
        <v>2750</v>
      </c>
      <c r="G101" s="45">
        <f t="shared" si="15"/>
        <v>0</v>
      </c>
      <c r="H101" s="22"/>
      <c r="I101" s="23">
        <v>440308.5</v>
      </c>
      <c r="J101" s="24">
        <f t="shared" si="8"/>
        <v>2876.7052136417092</v>
      </c>
      <c r="K101" s="26">
        <f t="shared" si="9"/>
        <v>3.7805301322268763</v>
      </c>
      <c r="L101" s="22"/>
      <c r="M101" s="24">
        <v>53117</v>
      </c>
      <c r="N101" s="26">
        <v>1.89</v>
      </c>
      <c r="O101" s="25">
        <f t="shared" si="10"/>
        <v>3.3244625817855495</v>
      </c>
      <c r="P101" s="22"/>
      <c r="Q101" s="24">
        <v>360000</v>
      </c>
      <c r="R101" s="24">
        <f t="shared" si="11"/>
        <v>2699.0526590879394</v>
      </c>
      <c r="S101" s="26">
        <f t="shared" si="12"/>
        <v>3.0909938091171885</v>
      </c>
      <c r="T101" s="27">
        <f t="shared" si="13"/>
        <v>0.93824443543560931</v>
      </c>
      <c r="U101" s="22"/>
      <c r="V101" s="38">
        <f t="shared" si="14"/>
        <v>3.5470613595585156</v>
      </c>
      <c r="W101" s="22"/>
      <c r="X101" s="42">
        <f>I101-'(A) Current Law'!J99</f>
        <v>-58217.5</v>
      </c>
      <c r="Y101" s="42">
        <f>J101-'(A) Current Law'!K99</f>
        <v>-380.3573761923426</v>
      </c>
      <c r="Z101" s="38">
        <f>O101-'(A) Current Law'!P99</f>
        <v>-0.62800837412042787</v>
      </c>
      <c r="AA101" s="44">
        <f>N101-'(A) Current Law'!O99</f>
        <v>0.29499999999999993</v>
      </c>
      <c r="AB101" s="42">
        <f>Q101-'(A) Current Law'!R99</f>
        <v>0</v>
      </c>
      <c r="AC101" s="42">
        <f>M101-'(A) Current Law'!N99</f>
        <v>14925</v>
      </c>
      <c r="AD101" s="38">
        <f>S101-'(A) Current Law'!T99</f>
        <v>0</v>
      </c>
    </row>
    <row r="102" spans="1:30">
      <c r="A102" s="28" t="s">
        <v>204</v>
      </c>
      <c r="B102" s="29" t="s">
        <v>205</v>
      </c>
      <c r="C102" s="30">
        <v>1221019221</v>
      </c>
      <c r="D102" s="21">
        <v>911.69</v>
      </c>
      <c r="E102" s="22"/>
      <c r="F102" s="48">
        <v>2750</v>
      </c>
      <c r="G102" s="45">
        <f t="shared" si="15"/>
        <v>0</v>
      </c>
      <c r="H102" s="22"/>
      <c r="I102" s="23">
        <v>2507147.5</v>
      </c>
      <c r="J102" s="24">
        <f t="shared" si="8"/>
        <v>2750</v>
      </c>
      <c r="K102" s="26">
        <f t="shared" si="9"/>
        <v>2.0533235324065386</v>
      </c>
      <c r="L102" s="22"/>
      <c r="M102" s="24">
        <v>0</v>
      </c>
      <c r="N102" s="26">
        <v>1.0269999999999999</v>
      </c>
      <c r="O102" s="25">
        <f t="shared" si="10"/>
        <v>2.0533235324065386</v>
      </c>
      <c r="P102" s="22"/>
      <c r="Q102" s="24">
        <v>2119000</v>
      </c>
      <c r="R102" s="24">
        <f t="shared" si="11"/>
        <v>2324.2549550834165</v>
      </c>
      <c r="S102" s="26">
        <f t="shared" si="12"/>
        <v>1.7354354162128296</v>
      </c>
      <c r="T102" s="27">
        <f t="shared" si="13"/>
        <v>0.84518362003033332</v>
      </c>
      <c r="U102" s="22"/>
      <c r="V102" s="38">
        <f t="shared" si="14"/>
        <v>1.7354354162128296</v>
      </c>
      <c r="W102" s="22"/>
      <c r="X102" s="42">
        <f>I102-'(A) Current Law'!J100</f>
        <v>187086.5</v>
      </c>
      <c r="Y102" s="42">
        <f>J102-'(A) Current Law'!K100</f>
        <v>205.20845901567418</v>
      </c>
      <c r="Z102" s="38">
        <f>O102-'(A) Current Law'!P100</f>
        <v>0.15322158470755154</v>
      </c>
      <c r="AA102" s="44">
        <f>N102-'(A) Current Law'!O100</f>
        <v>7.6999999999999957E-2</v>
      </c>
      <c r="AB102" s="42">
        <f>Q102-'(A) Current Law'!R100</f>
        <v>0</v>
      </c>
      <c r="AC102" s="42">
        <f>M102-'(A) Current Law'!N100</f>
        <v>0</v>
      </c>
      <c r="AD102" s="38">
        <f>S102-'(A) Current Law'!T100</f>
        <v>0</v>
      </c>
    </row>
    <row r="103" spans="1:30">
      <c r="A103" s="28" t="s">
        <v>206</v>
      </c>
      <c r="B103" s="29" t="s">
        <v>207</v>
      </c>
      <c r="C103" s="30">
        <v>104861472</v>
      </c>
      <c r="D103" s="21">
        <v>124.04</v>
      </c>
      <c r="E103" s="22"/>
      <c r="F103" s="48">
        <v>2750</v>
      </c>
      <c r="G103" s="45">
        <f t="shared" si="15"/>
        <v>0</v>
      </c>
      <c r="H103" s="22"/>
      <c r="I103" s="23">
        <v>558305.56599999999</v>
      </c>
      <c r="J103" s="24">
        <f t="shared" si="8"/>
        <v>4501.01230248307</v>
      </c>
      <c r="K103" s="26">
        <f t="shared" si="9"/>
        <v>5.3242201864188976</v>
      </c>
      <c r="L103" s="22"/>
      <c r="M103" s="24">
        <v>128775</v>
      </c>
      <c r="N103" s="26">
        <v>2.6619999999999999</v>
      </c>
      <c r="O103" s="25">
        <f t="shared" si="10"/>
        <v>4.0961714327260248</v>
      </c>
      <c r="P103" s="22"/>
      <c r="Q103" s="24">
        <v>429530.56599999999</v>
      </c>
      <c r="R103" s="24">
        <f t="shared" si="11"/>
        <v>4501.01230248307</v>
      </c>
      <c r="S103" s="26">
        <f t="shared" si="12"/>
        <v>4.0961714327260248</v>
      </c>
      <c r="T103" s="27">
        <f t="shared" si="13"/>
        <v>1</v>
      </c>
      <c r="U103" s="22"/>
      <c r="V103" s="38">
        <f t="shared" si="14"/>
        <v>5.3242201864188976</v>
      </c>
      <c r="W103" s="22"/>
      <c r="X103" s="42">
        <f>I103-'(A) Current Law'!J101</f>
        <v>-269053.43400000001</v>
      </c>
      <c r="Y103" s="42">
        <f>J103-'(A) Current Law'!K101</f>
        <v>-2169.0860528861658</v>
      </c>
      <c r="Z103" s="38">
        <f>O103-'(A) Current Law'!P101</f>
        <v>-2.0760764640038634</v>
      </c>
      <c r="AA103" s="44">
        <f>N103-'(A) Current Law'!O101</f>
        <v>-0.32299999999999995</v>
      </c>
      <c r="AB103" s="42">
        <f>Q103-'(A) Current Law'!R101</f>
        <v>-34469.434000000008</v>
      </c>
      <c r="AC103" s="42">
        <f>M103-'(A) Current Law'!N101</f>
        <v>-51353</v>
      </c>
      <c r="AD103" s="38">
        <f>S103-'(A) Current Law'!T101</f>
        <v>-0.32871400088680947</v>
      </c>
    </row>
    <row r="104" spans="1:30">
      <c r="A104" s="28" t="s">
        <v>208</v>
      </c>
      <c r="B104" s="29" t="s">
        <v>209</v>
      </c>
      <c r="C104" s="30">
        <v>434487378</v>
      </c>
      <c r="D104" s="21">
        <v>1121.51</v>
      </c>
      <c r="E104" s="22"/>
      <c r="F104" s="48">
        <v>2750</v>
      </c>
      <c r="G104" s="45">
        <f t="shared" si="15"/>
        <v>0</v>
      </c>
      <c r="H104" s="22"/>
      <c r="I104" s="23">
        <v>3084152.5</v>
      </c>
      <c r="J104" s="24">
        <f t="shared" si="8"/>
        <v>2750</v>
      </c>
      <c r="K104" s="26">
        <f t="shared" si="9"/>
        <v>7.0983707609568345</v>
      </c>
      <c r="L104" s="22"/>
      <c r="M104" s="24">
        <v>918989</v>
      </c>
      <c r="N104" s="26">
        <v>3.5489999999999999</v>
      </c>
      <c r="O104" s="25">
        <f t="shared" si="10"/>
        <v>4.9832598359163383</v>
      </c>
      <c r="P104" s="22"/>
      <c r="Q104" s="24">
        <v>1312928</v>
      </c>
      <c r="R104" s="24">
        <f t="shared" si="11"/>
        <v>1990.099954525595</v>
      </c>
      <c r="S104" s="26">
        <f t="shared" si="12"/>
        <v>3.0217862853544162</v>
      </c>
      <c r="T104" s="27">
        <f t="shared" si="13"/>
        <v>0.72367271073658002</v>
      </c>
      <c r="U104" s="22"/>
      <c r="V104" s="38">
        <f t="shared" si="14"/>
        <v>5.1368972103949133</v>
      </c>
      <c r="W104" s="22"/>
      <c r="X104" s="42">
        <f>I104-'(A) Current Law'!J102</f>
        <v>33995.5</v>
      </c>
      <c r="Y104" s="42">
        <f>J104-'(A) Current Law'!K102</f>
        <v>30.312257581296763</v>
      </c>
      <c r="Z104" s="38">
        <f>O104-'(A) Current Law'!P102</f>
        <v>0.20617284767245803</v>
      </c>
      <c r="AA104" s="44">
        <f>N104-'(A) Current Law'!O102</f>
        <v>3.9000000000000146E-2</v>
      </c>
      <c r="AB104" s="42">
        <f>Q104-'(A) Current Law'!R102</f>
        <v>0</v>
      </c>
      <c r="AC104" s="42">
        <f>M104-'(A) Current Law'!N102</f>
        <v>-55584</v>
      </c>
      <c r="AD104" s="38">
        <f>S104-'(A) Current Law'!T102</f>
        <v>0</v>
      </c>
    </row>
    <row r="105" spans="1:30">
      <c r="A105" s="28" t="s">
        <v>210</v>
      </c>
      <c r="B105" s="29" t="s">
        <v>211</v>
      </c>
      <c r="C105" s="30">
        <v>16154394397</v>
      </c>
      <c r="D105" s="21">
        <v>17024.940000000002</v>
      </c>
      <c r="E105" s="22"/>
      <c r="F105" s="48">
        <v>2750</v>
      </c>
      <c r="G105" s="45">
        <f t="shared" si="15"/>
        <v>0</v>
      </c>
      <c r="H105" s="22"/>
      <c r="I105" s="23">
        <v>46818585.000000007</v>
      </c>
      <c r="J105" s="24">
        <f t="shared" si="8"/>
        <v>2750</v>
      </c>
      <c r="K105" s="26">
        <f t="shared" si="9"/>
        <v>2.898194995703125</v>
      </c>
      <c r="L105" s="22"/>
      <c r="M105" s="24">
        <v>242333</v>
      </c>
      <c r="N105" s="26">
        <v>1.4490000000000001</v>
      </c>
      <c r="O105" s="25">
        <f t="shared" si="10"/>
        <v>2.8831939381552791</v>
      </c>
      <c r="P105" s="22"/>
      <c r="Q105" s="24">
        <v>37760000</v>
      </c>
      <c r="R105" s="24">
        <f t="shared" si="11"/>
        <v>2232.1566478354694</v>
      </c>
      <c r="S105" s="26">
        <f t="shared" si="12"/>
        <v>2.3374444793184157</v>
      </c>
      <c r="T105" s="27">
        <f t="shared" si="13"/>
        <v>0.8116933264856252</v>
      </c>
      <c r="U105" s="22"/>
      <c r="V105" s="38">
        <f t="shared" si="14"/>
        <v>2.352445536866262</v>
      </c>
      <c r="W105" s="22"/>
      <c r="X105" s="42">
        <f>I105-'(A) Current Law'!J103</f>
        <v>1108384.0000000075</v>
      </c>
      <c r="Y105" s="42">
        <f>J105-'(A) Current Law'!K103</f>
        <v>65.103548088863135</v>
      </c>
      <c r="Z105" s="38">
        <f>O105-'(A) Current Law'!P103</f>
        <v>0.1546377993881296</v>
      </c>
      <c r="AA105" s="44">
        <f>N105-'(A) Current Law'!O103</f>
        <v>8.0999999999999961E-2</v>
      </c>
      <c r="AB105" s="42">
        <f>Q105-'(A) Current Law'!R103</f>
        <v>0</v>
      </c>
      <c r="AC105" s="42">
        <f>M105-'(A) Current Law'!N103</f>
        <v>-1389696</v>
      </c>
      <c r="AD105" s="38">
        <f>S105-'(A) Current Law'!T103</f>
        <v>0</v>
      </c>
    </row>
    <row r="106" spans="1:30">
      <c r="A106" s="28" t="s">
        <v>212</v>
      </c>
      <c r="B106" s="29" t="s">
        <v>213</v>
      </c>
      <c r="C106" s="30">
        <v>1030707255</v>
      </c>
      <c r="D106" s="21">
        <v>1955.98</v>
      </c>
      <c r="E106" s="22"/>
      <c r="F106" s="48">
        <v>2750</v>
      </c>
      <c r="G106" s="45">
        <f t="shared" si="15"/>
        <v>0</v>
      </c>
      <c r="H106" s="22"/>
      <c r="I106" s="23">
        <v>5378945</v>
      </c>
      <c r="J106" s="24">
        <f t="shared" si="8"/>
        <v>2750</v>
      </c>
      <c r="K106" s="26">
        <f t="shared" si="9"/>
        <v>5.2186932554384704</v>
      </c>
      <c r="L106" s="22"/>
      <c r="M106" s="24">
        <v>1211242</v>
      </c>
      <c r="N106" s="26">
        <v>2.609</v>
      </c>
      <c r="O106" s="25">
        <f t="shared" si="10"/>
        <v>4.0435370759081346</v>
      </c>
      <c r="P106" s="22"/>
      <c r="Q106" s="24">
        <v>3200000</v>
      </c>
      <c r="R106" s="24">
        <f t="shared" si="11"/>
        <v>2255.2592562296136</v>
      </c>
      <c r="S106" s="26">
        <f t="shared" si="12"/>
        <v>3.1046642821971795</v>
      </c>
      <c r="T106" s="27">
        <f t="shared" si="13"/>
        <v>0.8200942749925868</v>
      </c>
      <c r="U106" s="22"/>
      <c r="V106" s="38">
        <f t="shared" si="14"/>
        <v>4.2798204617275157</v>
      </c>
      <c r="W106" s="22"/>
      <c r="X106" s="42">
        <f>I106-'(A) Current Law'!J104</f>
        <v>1066872</v>
      </c>
      <c r="Y106" s="42">
        <f>J106-'(A) Current Law'!K104</f>
        <v>545.44115993006062</v>
      </c>
      <c r="Z106" s="38">
        <f>O106-'(A) Current Law'!P104</f>
        <v>0.68485401317952288</v>
      </c>
      <c r="AA106" s="44">
        <f>N106-'(A) Current Law'!O104</f>
        <v>0.5169999999999999</v>
      </c>
      <c r="AB106" s="42">
        <f>Q106-'(A) Current Law'!R104</f>
        <v>0</v>
      </c>
      <c r="AC106" s="42">
        <f>M106-'(A) Current Law'!N104</f>
        <v>360988</v>
      </c>
      <c r="AD106" s="38">
        <f>S106-'(A) Current Law'!T104</f>
        <v>0</v>
      </c>
    </row>
    <row r="107" spans="1:30">
      <c r="A107" s="28" t="s">
        <v>214</v>
      </c>
      <c r="B107" s="29" t="s">
        <v>215</v>
      </c>
      <c r="C107" s="30">
        <v>1295799910</v>
      </c>
      <c r="D107" s="21">
        <v>463.63</v>
      </c>
      <c r="E107" s="22"/>
      <c r="F107" s="48">
        <v>2750</v>
      </c>
      <c r="G107" s="45">
        <f t="shared" si="15"/>
        <v>0</v>
      </c>
      <c r="H107" s="22"/>
      <c r="I107" s="23">
        <v>1274982.5</v>
      </c>
      <c r="J107" s="24">
        <f t="shared" si="8"/>
        <v>2750</v>
      </c>
      <c r="K107" s="26">
        <f t="shared" si="9"/>
        <v>0.98393470331387811</v>
      </c>
      <c r="L107" s="22"/>
      <c r="M107" s="24">
        <v>0</v>
      </c>
      <c r="N107" s="26">
        <v>0.49199999999999999</v>
      </c>
      <c r="O107" s="25">
        <f t="shared" si="10"/>
        <v>0.98393470331387811</v>
      </c>
      <c r="P107" s="22"/>
      <c r="Q107" s="24">
        <v>1178475</v>
      </c>
      <c r="R107" s="24">
        <f t="shared" si="11"/>
        <v>2541.8437115803549</v>
      </c>
      <c r="S107" s="26">
        <f t="shared" si="12"/>
        <v>0.90945754117238675</v>
      </c>
      <c r="T107" s="27">
        <f t="shared" si="13"/>
        <v>0.92430680421103817</v>
      </c>
      <c r="U107" s="22"/>
      <c r="V107" s="38">
        <f t="shared" si="14"/>
        <v>0.90945754117238675</v>
      </c>
      <c r="W107" s="22"/>
      <c r="X107" s="42">
        <f>I107-'(A) Current Law'!J105</f>
        <v>-206271.5</v>
      </c>
      <c r="Y107" s="42">
        <f>J107-'(A) Current Law'!K105</f>
        <v>-444.90542027047422</v>
      </c>
      <c r="Z107" s="38">
        <f>O107-'(A) Current Law'!P105</f>
        <v>-0.15918468461693291</v>
      </c>
      <c r="AA107" s="44">
        <f>N107-'(A) Current Law'!O105</f>
        <v>-7.999999999999996E-2</v>
      </c>
      <c r="AB107" s="42">
        <f>Q107-'(A) Current Law'!R105</f>
        <v>0</v>
      </c>
      <c r="AC107" s="42">
        <f>M107-'(A) Current Law'!N105</f>
        <v>0</v>
      </c>
      <c r="AD107" s="38">
        <f>S107-'(A) Current Law'!T105</f>
        <v>0</v>
      </c>
    </row>
    <row r="108" spans="1:30">
      <c r="A108" s="28" t="s">
        <v>216</v>
      </c>
      <c r="B108" s="29" t="s">
        <v>217</v>
      </c>
      <c r="C108" s="30">
        <v>674109313</v>
      </c>
      <c r="D108" s="21">
        <v>1863.21</v>
      </c>
      <c r="E108" s="22"/>
      <c r="F108" s="48">
        <v>2750</v>
      </c>
      <c r="G108" s="45">
        <f t="shared" si="15"/>
        <v>0</v>
      </c>
      <c r="H108" s="22"/>
      <c r="I108" s="23">
        <v>5123827.5</v>
      </c>
      <c r="J108" s="24">
        <f t="shared" si="8"/>
        <v>2750</v>
      </c>
      <c r="K108" s="26">
        <f t="shared" si="9"/>
        <v>7.6008851994602242</v>
      </c>
      <c r="L108" s="22"/>
      <c r="M108" s="24">
        <v>1595128</v>
      </c>
      <c r="N108" s="26">
        <v>3.8</v>
      </c>
      <c r="O108" s="25">
        <f t="shared" si="10"/>
        <v>5.2346102211467302</v>
      </c>
      <c r="P108" s="22"/>
      <c r="Q108" s="24">
        <v>2721703</v>
      </c>
      <c r="R108" s="24">
        <f t="shared" si="11"/>
        <v>2316.8783980335011</v>
      </c>
      <c r="S108" s="26">
        <f t="shared" si="12"/>
        <v>4.0374801942544885</v>
      </c>
      <c r="T108" s="27">
        <f t="shared" si="13"/>
        <v>0.84250123564854595</v>
      </c>
      <c r="U108" s="22"/>
      <c r="V108" s="38">
        <f t="shared" si="14"/>
        <v>6.4037551725679842</v>
      </c>
      <c r="W108" s="22"/>
      <c r="X108" s="42">
        <f>I108-'(A) Current Law'!J106</f>
        <v>258488.5</v>
      </c>
      <c r="Y108" s="42">
        <f>J108-'(A) Current Law'!K106</f>
        <v>138.73288571873263</v>
      </c>
      <c r="Z108" s="38">
        <f>O108-'(A) Current Law'!P106</f>
        <v>0.35899296350471932</v>
      </c>
      <c r="AA108" s="44">
        <f>N108-'(A) Current Law'!O106</f>
        <v>0.19099999999999984</v>
      </c>
      <c r="AB108" s="42">
        <f>Q108-'(A) Current Law'!R106</f>
        <v>0</v>
      </c>
      <c r="AC108" s="42">
        <f>M108-'(A) Current Law'!N106</f>
        <v>16488</v>
      </c>
      <c r="AD108" s="38">
        <f>S108-'(A) Current Law'!T106</f>
        <v>0</v>
      </c>
    </row>
    <row r="109" spans="1:30">
      <c r="A109" s="28" t="s">
        <v>218</v>
      </c>
      <c r="B109" s="29" t="s">
        <v>219</v>
      </c>
      <c r="C109" s="30">
        <v>69109313</v>
      </c>
      <c r="D109" s="21">
        <v>187.3</v>
      </c>
      <c r="E109" s="22"/>
      <c r="F109" s="48">
        <v>2750</v>
      </c>
      <c r="G109" s="45">
        <f t="shared" si="15"/>
        <v>0</v>
      </c>
      <c r="H109" s="22"/>
      <c r="I109" s="23">
        <v>712687.25400000007</v>
      </c>
      <c r="J109" s="24">
        <f t="shared" si="8"/>
        <v>3805.0574159103044</v>
      </c>
      <c r="K109" s="26">
        <f t="shared" si="9"/>
        <v>10.312463299989686</v>
      </c>
      <c r="L109" s="22"/>
      <c r="M109" s="24">
        <v>257236</v>
      </c>
      <c r="N109" s="26">
        <v>5.1559999999999997</v>
      </c>
      <c r="O109" s="25">
        <f t="shared" si="10"/>
        <v>6.5903021492920946</v>
      </c>
      <c r="P109" s="22"/>
      <c r="Q109" s="24">
        <v>0</v>
      </c>
      <c r="R109" s="24">
        <f t="shared" si="11"/>
        <v>1373.3902829684996</v>
      </c>
      <c r="S109" s="26">
        <f t="shared" si="12"/>
        <v>0</v>
      </c>
      <c r="T109" s="27">
        <f t="shared" si="13"/>
        <v>0.36093812335810338</v>
      </c>
      <c r="U109" s="22"/>
      <c r="V109" s="38">
        <f t="shared" si="14"/>
        <v>3.7221611506975916</v>
      </c>
      <c r="W109" s="22"/>
      <c r="X109" s="42">
        <f>I109-'(A) Current Law'!J107</f>
        <v>-94197.745999999926</v>
      </c>
      <c r="Y109" s="42">
        <f>J109-'(A) Current Law'!K107</f>
        <v>-502.92443139348597</v>
      </c>
      <c r="Z109" s="38">
        <f>O109-'(A) Current Law'!P107</f>
        <v>-0.51438430591836326</v>
      </c>
      <c r="AA109" s="44">
        <f>N109-'(A) Current Law'!O107</f>
        <v>-0.68200000000000038</v>
      </c>
      <c r="AB109" s="42">
        <f>Q109-'(A) Current Law'!R107</f>
        <v>0</v>
      </c>
      <c r="AC109" s="42">
        <f>M109-'(A) Current Law'!N107</f>
        <v>-58649</v>
      </c>
      <c r="AD109" s="38">
        <f>S109-'(A) Current Law'!T107</f>
        <v>0</v>
      </c>
    </row>
    <row r="110" spans="1:30">
      <c r="A110" s="28" t="s">
        <v>220</v>
      </c>
      <c r="B110" s="29" t="s">
        <v>221</v>
      </c>
      <c r="C110" s="30">
        <v>99062303</v>
      </c>
      <c r="D110" s="21">
        <v>33.5</v>
      </c>
      <c r="E110" s="22"/>
      <c r="F110" s="48">
        <v>2750</v>
      </c>
      <c r="G110" s="45">
        <f t="shared" si="15"/>
        <v>0</v>
      </c>
      <c r="H110" s="22"/>
      <c r="I110" s="23">
        <v>154608.77799999999</v>
      </c>
      <c r="J110" s="24">
        <f t="shared" si="8"/>
        <v>4615.1874029850742</v>
      </c>
      <c r="K110" s="26">
        <f t="shared" si="9"/>
        <v>1.5607226292730141</v>
      </c>
      <c r="L110" s="22"/>
      <c r="M110" s="24">
        <v>0</v>
      </c>
      <c r="N110" s="26">
        <v>0.78</v>
      </c>
      <c r="O110" s="25">
        <f t="shared" si="10"/>
        <v>1.5607226292730141</v>
      </c>
      <c r="P110" s="22"/>
      <c r="Q110" s="24">
        <v>154608.77799999999</v>
      </c>
      <c r="R110" s="24">
        <f t="shared" si="11"/>
        <v>4615.1874029850742</v>
      </c>
      <c r="S110" s="26">
        <f t="shared" si="12"/>
        <v>1.5607226292730141</v>
      </c>
      <c r="T110" s="27">
        <f t="shared" si="13"/>
        <v>1</v>
      </c>
      <c r="U110" s="22"/>
      <c r="V110" s="38">
        <f t="shared" si="14"/>
        <v>1.5607226292730141</v>
      </c>
      <c r="W110" s="22"/>
      <c r="X110" s="42">
        <f>I110-'(A) Current Law'!J108</f>
        <v>-15382.222000000009</v>
      </c>
      <c r="Y110" s="42">
        <f>J110-'(A) Current Law'!K108</f>
        <v>-459.17080597014956</v>
      </c>
      <c r="Z110" s="38">
        <f>O110-'(A) Current Law'!P108</f>
        <v>-0.15527825958175034</v>
      </c>
      <c r="AA110" s="44">
        <f>N110-'(A) Current Law'!O108</f>
        <v>-7.7999999999999958E-2</v>
      </c>
      <c r="AB110" s="42">
        <f>Q110-'(A) Current Law'!R108</f>
        <v>-15382.222000000009</v>
      </c>
      <c r="AC110" s="42">
        <f>M110-'(A) Current Law'!N108</f>
        <v>0</v>
      </c>
      <c r="AD110" s="38">
        <f>S110-'(A) Current Law'!T108</f>
        <v>-0.15527825958175034</v>
      </c>
    </row>
    <row r="111" spans="1:30">
      <c r="A111" s="28" t="s">
        <v>222</v>
      </c>
      <c r="B111" s="29" t="s">
        <v>223</v>
      </c>
      <c r="C111" s="30">
        <v>21388323729</v>
      </c>
      <c r="D111" s="21">
        <v>16038.37</v>
      </c>
      <c r="E111" s="22"/>
      <c r="F111" s="48">
        <v>2750</v>
      </c>
      <c r="G111" s="45">
        <f t="shared" si="15"/>
        <v>0</v>
      </c>
      <c r="H111" s="22"/>
      <c r="I111" s="23">
        <v>44105517.5</v>
      </c>
      <c r="J111" s="24">
        <f t="shared" si="8"/>
        <v>2750</v>
      </c>
      <c r="K111" s="26">
        <f t="shared" si="9"/>
        <v>2.0621306306579892</v>
      </c>
      <c r="L111" s="22"/>
      <c r="M111" s="24">
        <v>0</v>
      </c>
      <c r="N111" s="26">
        <v>1.0309999999999999</v>
      </c>
      <c r="O111" s="25">
        <f t="shared" si="10"/>
        <v>2.0621306306579892</v>
      </c>
      <c r="P111" s="22"/>
      <c r="Q111" s="24">
        <v>38200000</v>
      </c>
      <c r="R111" s="24">
        <f t="shared" si="11"/>
        <v>2381.7881742346635</v>
      </c>
      <c r="S111" s="26">
        <f t="shared" si="12"/>
        <v>1.7860212181193695</v>
      </c>
      <c r="T111" s="27">
        <f t="shared" si="13"/>
        <v>0.86610479063078671</v>
      </c>
      <c r="U111" s="22"/>
      <c r="V111" s="38">
        <f t="shared" si="14"/>
        <v>1.7860212181193695</v>
      </c>
      <c r="W111" s="22"/>
      <c r="X111" s="42">
        <f>I111-'(A) Current Law'!J109</f>
        <v>9011716.5</v>
      </c>
      <c r="Y111" s="42">
        <f>J111-'(A) Current Law'!K109</f>
        <v>561.88481123705242</v>
      </c>
      <c r="Z111" s="38">
        <f>O111-'(A) Current Law'!P109</f>
        <v>0.42133813823760291</v>
      </c>
      <c r="AA111" s="44">
        <f>N111-'(A) Current Law'!O109</f>
        <v>0.23799999999999988</v>
      </c>
      <c r="AB111" s="42">
        <f>Q111-'(A) Current Law'!R109</f>
        <v>3106199</v>
      </c>
      <c r="AC111" s="42">
        <f>M111-'(A) Current Law'!N109</f>
        <v>0</v>
      </c>
      <c r="AD111" s="38">
        <f>S111-'(A) Current Law'!T109</f>
        <v>0.14522872569898326</v>
      </c>
    </row>
    <row r="112" spans="1:30">
      <c r="A112" s="28" t="s">
        <v>224</v>
      </c>
      <c r="B112" s="29" t="s">
        <v>225</v>
      </c>
      <c r="C112" s="30">
        <v>40870511</v>
      </c>
      <c r="D112" s="21">
        <v>57.89</v>
      </c>
      <c r="E112" s="22"/>
      <c r="F112" s="48">
        <v>2750</v>
      </c>
      <c r="G112" s="45">
        <f t="shared" si="15"/>
        <v>0</v>
      </c>
      <c r="H112" s="22"/>
      <c r="I112" s="23">
        <v>462810.46840000001</v>
      </c>
      <c r="J112" s="24">
        <f t="shared" si="8"/>
        <v>7994.6531076178962</v>
      </c>
      <c r="K112" s="26">
        <f t="shared" si="9"/>
        <v>11.323823878786346</v>
      </c>
      <c r="L112" s="22"/>
      <c r="M112" s="24">
        <v>172798</v>
      </c>
      <c r="N112" s="26">
        <v>5.6619999999999999</v>
      </c>
      <c r="O112" s="25">
        <f t="shared" si="10"/>
        <v>7.0958855493634516</v>
      </c>
      <c r="P112" s="22"/>
      <c r="Q112" s="24">
        <v>150000</v>
      </c>
      <c r="R112" s="24">
        <f t="shared" si="11"/>
        <v>5576.0580411124547</v>
      </c>
      <c r="S112" s="26">
        <f t="shared" si="12"/>
        <v>3.6701278337332264</v>
      </c>
      <c r="T112" s="27">
        <f t="shared" si="13"/>
        <v>0.69747341955327302</v>
      </c>
      <c r="U112" s="22"/>
      <c r="V112" s="38">
        <f t="shared" si="14"/>
        <v>7.8980661631561189</v>
      </c>
      <c r="W112" s="22"/>
      <c r="X112" s="42">
        <f>I112-'(A) Current Law'!J110</f>
        <v>-265781.53159999999</v>
      </c>
      <c r="Y112" s="42">
        <f>J112-'(A) Current Law'!K110</f>
        <v>-4591.1475487994467</v>
      </c>
      <c r="Z112" s="38">
        <f>O112-'(A) Current Law'!P110</f>
        <v>-5.4128643412361548</v>
      </c>
      <c r="AA112" s="44">
        <f>N112-'(A) Current Law'!O110</f>
        <v>-0.92300000000000004</v>
      </c>
      <c r="AB112" s="42">
        <f>Q112-'(A) Current Law'!R110</f>
        <v>0</v>
      </c>
      <c r="AC112" s="42">
        <f>M112-'(A) Current Law'!N110</f>
        <v>-44555</v>
      </c>
      <c r="AD112" s="38">
        <f>S112-'(A) Current Law'!T110</f>
        <v>0</v>
      </c>
    </row>
    <row r="113" spans="1:30">
      <c r="A113" s="28" t="s">
        <v>226</v>
      </c>
      <c r="B113" s="29" t="s">
        <v>227</v>
      </c>
      <c r="C113" s="30">
        <v>1007324981</v>
      </c>
      <c r="D113" s="21">
        <v>997.87</v>
      </c>
      <c r="E113" s="22"/>
      <c r="F113" s="48">
        <v>2750</v>
      </c>
      <c r="G113" s="45">
        <f t="shared" si="15"/>
        <v>0</v>
      </c>
      <c r="H113" s="22"/>
      <c r="I113" s="23">
        <v>2744142.5</v>
      </c>
      <c r="J113" s="24">
        <f t="shared" si="8"/>
        <v>2750</v>
      </c>
      <c r="K113" s="26">
        <f t="shared" si="9"/>
        <v>2.7241878755710118</v>
      </c>
      <c r="L113" s="22"/>
      <c r="M113" s="24">
        <v>0</v>
      </c>
      <c r="N113" s="26">
        <v>1.3620000000000001</v>
      </c>
      <c r="O113" s="25">
        <f t="shared" si="10"/>
        <v>2.7241878755710118</v>
      </c>
      <c r="P113" s="22"/>
      <c r="Q113" s="24">
        <v>1671947</v>
      </c>
      <c r="R113" s="24">
        <f t="shared" si="11"/>
        <v>1675.5158487578542</v>
      </c>
      <c r="S113" s="26">
        <f t="shared" si="12"/>
        <v>1.6597890765502619</v>
      </c>
      <c r="T113" s="27">
        <f t="shared" si="13"/>
        <v>0.60927849045740157</v>
      </c>
      <c r="U113" s="22"/>
      <c r="V113" s="38">
        <f t="shared" si="14"/>
        <v>1.6597890765502619</v>
      </c>
      <c r="W113" s="22"/>
      <c r="X113" s="42">
        <f>I113-'(A) Current Law'!J111</f>
        <v>475530.5</v>
      </c>
      <c r="Y113" s="42">
        <f>J113-'(A) Current Law'!K111</f>
        <v>476.54554200446955</v>
      </c>
      <c r="Z113" s="38">
        <f>O113-'(A) Current Law'!P111</f>
        <v>0.47207257734036068</v>
      </c>
      <c r="AA113" s="44">
        <f>N113-'(A) Current Law'!O111</f>
        <v>0.246</v>
      </c>
      <c r="AB113" s="42">
        <f>Q113-'(A) Current Law'!R111</f>
        <v>0</v>
      </c>
      <c r="AC113" s="42">
        <f>M113-'(A) Current Law'!N111</f>
        <v>0</v>
      </c>
      <c r="AD113" s="38">
        <f>S113-'(A) Current Law'!T111</f>
        <v>0</v>
      </c>
    </row>
    <row r="114" spans="1:30">
      <c r="A114" s="28" t="s">
        <v>228</v>
      </c>
      <c r="B114" s="29" t="s">
        <v>229</v>
      </c>
      <c r="C114" s="30">
        <v>20814107</v>
      </c>
      <c r="D114" s="21">
        <v>65.510999999999996</v>
      </c>
      <c r="E114" s="22"/>
      <c r="F114" s="48">
        <v>2750</v>
      </c>
      <c r="G114" s="45">
        <f t="shared" si="15"/>
        <v>0</v>
      </c>
      <c r="H114" s="22"/>
      <c r="I114" s="23">
        <v>245587.07800000001</v>
      </c>
      <c r="J114" s="24">
        <f t="shared" si="8"/>
        <v>3748.7914701347868</v>
      </c>
      <c r="K114" s="26">
        <f t="shared" si="9"/>
        <v>11.79906867971804</v>
      </c>
      <c r="L114" s="22"/>
      <c r="M114" s="24">
        <v>92948</v>
      </c>
      <c r="N114" s="26">
        <v>5.9</v>
      </c>
      <c r="O114" s="25">
        <f t="shared" si="10"/>
        <v>7.3334435150160422</v>
      </c>
      <c r="P114" s="22"/>
      <c r="Q114" s="24">
        <v>17726</v>
      </c>
      <c r="R114" s="24">
        <f t="shared" si="11"/>
        <v>1689.3956740089452</v>
      </c>
      <c r="S114" s="26">
        <f t="shared" si="12"/>
        <v>0.85163394230653278</v>
      </c>
      <c r="T114" s="27">
        <f t="shared" si="13"/>
        <v>0.45065074637192432</v>
      </c>
      <c r="U114" s="22"/>
      <c r="V114" s="38">
        <f t="shared" si="14"/>
        <v>5.31725910700853</v>
      </c>
      <c r="W114" s="22"/>
      <c r="X114" s="42">
        <f>I114-'(A) Current Law'!J112</f>
        <v>-106109.92199999999</v>
      </c>
      <c r="Y114" s="42">
        <f>J114-'(A) Current Law'!K112</f>
        <v>-1619.7267939735316</v>
      </c>
      <c r="Z114" s="38">
        <f>O114-'(A) Current Law'!P112</f>
        <v>-2.3819865055944982</v>
      </c>
      <c r="AA114" s="44">
        <f>N114-'(A) Current Law'!O112</f>
        <v>-2.5489999999999995</v>
      </c>
      <c r="AB114" s="42">
        <f>Q114-'(A) Current Law'!R112</f>
        <v>0</v>
      </c>
      <c r="AC114" s="42">
        <f>M114-'(A) Current Law'!N112</f>
        <v>-56531</v>
      </c>
      <c r="AD114" s="38">
        <f>S114-'(A) Current Law'!T112</f>
        <v>0</v>
      </c>
    </row>
    <row r="115" spans="1:30">
      <c r="A115" s="28" t="s">
        <v>230</v>
      </c>
      <c r="B115" s="29" t="s">
        <v>231</v>
      </c>
      <c r="C115" s="30">
        <v>2164272223</v>
      </c>
      <c r="D115" s="21">
        <v>4746.33</v>
      </c>
      <c r="E115" s="22"/>
      <c r="F115" s="48">
        <v>2750</v>
      </c>
      <c r="G115" s="45">
        <f t="shared" si="15"/>
        <v>0</v>
      </c>
      <c r="H115" s="22"/>
      <c r="I115" s="23">
        <v>13052407.5</v>
      </c>
      <c r="J115" s="24">
        <f t="shared" si="8"/>
        <v>2750</v>
      </c>
      <c r="K115" s="26">
        <f t="shared" si="9"/>
        <v>6.0308529404436202</v>
      </c>
      <c r="L115" s="22"/>
      <c r="M115" s="24">
        <v>3422198</v>
      </c>
      <c r="N115" s="26">
        <v>3.0150000000000001</v>
      </c>
      <c r="O115" s="25">
        <f t="shared" si="10"/>
        <v>4.4496294863735351</v>
      </c>
      <c r="P115" s="22"/>
      <c r="Q115" s="24">
        <v>7357066</v>
      </c>
      <c r="R115" s="24">
        <f t="shared" si="11"/>
        <v>2271.0734398998807</v>
      </c>
      <c r="S115" s="26">
        <f t="shared" si="12"/>
        <v>3.3993256124694073</v>
      </c>
      <c r="T115" s="27">
        <f t="shared" si="13"/>
        <v>0.82584488723632021</v>
      </c>
      <c r="U115" s="22"/>
      <c r="V115" s="38">
        <f t="shared" si="14"/>
        <v>4.980549066539492</v>
      </c>
      <c r="W115" s="22"/>
      <c r="X115" s="42">
        <f>I115-'(A) Current Law'!J113</f>
        <v>1339118.5</v>
      </c>
      <c r="Y115" s="42">
        <f>J115-'(A) Current Law'!K113</f>
        <v>282.13767268605443</v>
      </c>
      <c r="Z115" s="38">
        <f>O115-'(A) Current Law'!P113</f>
        <v>0.47654564386099407</v>
      </c>
      <c r="AA115" s="44">
        <f>N115-'(A) Current Law'!O113</f>
        <v>0.30900000000000016</v>
      </c>
      <c r="AB115" s="42">
        <f>Q115-'(A) Current Law'!R113</f>
        <v>0</v>
      </c>
      <c r="AC115" s="42">
        <f>M115-'(A) Current Law'!N113</f>
        <v>307744</v>
      </c>
      <c r="AD115" s="38">
        <f>S115-'(A) Current Law'!T113</f>
        <v>0</v>
      </c>
    </row>
    <row r="116" spans="1:30">
      <c r="A116" s="28" t="s">
        <v>232</v>
      </c>
      <c r="B116" s="29" t="s">
        <v>233</v>
      </c>
      <c r="C116" s="30">
        <v>6130023291</v>
      </c>
      <c r="D116" s="21">
        <v>14822.53</v>
      </c>
      <c r="E116" s="22"/>
      <c r="F116" s="48">
        <v>2750</v>
      </c>
      <c r="G116" s="45">
        <f t="shared" si="15"/>
        <v>0</v>
      </c>
      <c r="H116" s="22"/>
      <c r="I116" s="23">
        <v>40761957.5</v>
      </c>
      <c r="J116" s="24">
        <f t="shared" si="8"/>
        <v>2750</v>
      </c>
      <c r="K116" s="26">
        <f t="shared" si="9"/>
        <v>6.6495599714679781</v>
      </c>
      <c r="L116" s="22"/>
      <c r="M116" s="24">
        <v>11591107</v>
      </c>
      <c r="N116" s="26">
        <v>3.3250000000000002</v>
      </c>
      <c r="O116" s="25">
        <f t="shared" si="10"/>
        <v>4.7586851004021735</v>
      </c>
      <c r="P116" s="22"/>
      <c r="Q116" s="24">
        <v>19300000</v>
      </c>
      <c r="R116" s="24">
        <f t="shared" si="11"/>
        <v>2084.0643938652847</v>
      </c>
      <c r="S116" s="26">
        <f t="shared" si="12"/>
        <v>3.1484382821735677</v>
      </c>
      <c r="T116" s="27">
        <f t="shared" si="13"/>
        <v>0.75784159776919446</v>
      </c>
      <c r="U116" s="22"/>
      <c r="V116" s="38">
        <f t="shared" si="14"/>
        <v>5.0393131532393722</v>
      </c>
      <c r="W116" s="22"/>
      <c r="X116" s="42">
        <f>I116-'(A) Current Law'!J114</f>
        <v>3983808.5</v>
      </c>
      <c r="Y116" s="42">
        <f>J116-'(A) Current Law'!K114</f>
        <v>268.76710656008117</v>
      </c>
      <c r="Z116" s="38">
        <f>O116-'(A) Current Law'!P114</f>
        <v>0.49191615706048708</v>
      </c>
      <c r="AA116" s="44">
        <f>N116-'(A) Current Law'!O114</f>
        <v>0.32500000000000018</v>
      </c>
      <c r="AB116" s="42">
        <f>Q116-'(A) Current Law'!R114</f>
        <v>0</v>
      </c>
      <c r="AC116" s="42">
        <f>M116-'(A) Current Law'!N114</f>
        <v>968351</v>
      </c>
      <c r="AD116" s="38">
        <f>S116-'(A) Current Law'!T114</f>
        <v>0</v>
      </c>
    </row>
    <row r="117" spans="1:30">
      <c r="A117" s="28" t="s">
        <v>234</v>
      </c>
      <c r="B117" s="29" t="s">
        <v>235</v>
      </c>
      <c r="C117" s="30">
        <v>21259766524</v>
      </c>
      <c r="D117" s="21">
        <v>26006.670000000002</v>
      </c>
      <c r="E117" s="22"/>
      <c r="F117" s="48">
        <v>2750</v>
      </c>
      <c r="G117" s="45">
        <f t="shared" si="15"/>
        <v>0</v>
      </c>
      <c r="H117" s="22"/>
      <c r="I117" s="23">
        <v>71518342.5</v>
      </c>
      <c r="J117" s="24">
        <f t="shared" si="8"/>
        <v>2750</v>
      </c>
      <c r="K117" s="26">
        <f t="shared" si="9"/>
        <v>3.3640229500763073</v>
      </c>
      <c r="L117" s="22"/>
      <c r="M117" s="24">
        <v>5272457</v>
      </c>
      <c r="N117" s="26">
        <v>1.6819999999999999</v>
      </c>
      <c r="O117" s="25">
        <f t="shared" si="10"/>
        <v>3.1160213083815145</v>
      </c>
      <c r="P117" s="22"/>
      <c r="Q117" s="24">
        <v>56100000</v>
      </c>
      <c r="R117" s="24">
        <f t="shared" si="11"/>
        <v>2359.8737170118279</v>
      </c>
      <c r="S117" s="26">
        <f t="shared" si="12"/>
        <v>2.6387872104178149</v>
      </c>
      <c r="T117" s="27">
        <f t="shared" si="13"/>
        <v>0.85813589709521021</v>
      </c>
      <c r="U117" s="22"/>
      <c r="V117" s="38">
        <f t="shared" si="14"/>
        <v>2.8867888521126073</v>
      </c>
      <c r="W117" s="22"/>
      <c r="X117" s="42">
        <f>I117-'(A) Current Law'!J115</f>
        <v>7644143.5</v>
      </c>
      <c r="Y117" s="42">
        <f>J117-'(A) Current Law'!K115</f>
        <v>293.93011485130546</v>
      </c>
      <c r="Z117" s="38">
        <f>O117-'(A) Current Law'!P115</f>
        <v>0.30055144268808265</v>
      </c>
      <c r="AA117" s="44">
        <f>N117-'(A) Current Law'!O115</f>
        <v>0.22599999999999998</v>
      </c>
      <c r="AB117" s="42">
        <f>Q117-'(A) Current Law'!R115</f>
        <v>0</v>
      </c>
      <c r="AC117" s="42">
        <f>M117-'(A) Current Law'!N115</f>
        <v>1254490</v>
      </c>
      <c r="AD117" s="38">
        <f>S117-'(A) Current Law'!T115</f>
        <v>0</v>
      </c>
    </row>
    <row r="118" spans="1:30">
      <c r="A118" s="28" t="s">
        <v>236</v>
      </c>
      <c r="B118" s="29" t="s">
        <v>237</v>
      </c>
      <c r="C118" s="30">
        <v>508943051</v>
      </c>
      <c r="D118" s="21">
        <v>961.13</v>
      </c>
      <c r="E118" s="22"/>
      <c r="F118" s="48">
        <v>2750</v>
      </c>
      <c r="G118" s="45">
        <f t="shared" si="15"/>
        <v>0</v>
      </c>
      <c r="H118" s="22"/>
      <c r="I118" s="23">
        <v>2659834.1288000001</v>
      </c>
      <c r="J118" s="24">
        <f t="shared" si="8"/>
        <v>2767.4030867832657</v>
      </c>
      <c r="K118" s="26">
        <f t="shared" si="9"/>
        <v>5.2261920534602204</v>
      </c>
      <c r="L118" s="22"/>
      <c r="M118" s="24">
        <v>600066</v>
      </c>
      <c r="N118" s="26">
        <v>2.613</v>
      </c>
      <c r="O118" s="25">
        <f t="shared" si="10"/>
        <v>4.0471485458989003</v>
      </c>
      <c r="P118" s="22"/>
      <c r="Q118" s="24">
        <v>892000</v>
      </c>
      <c r="R118" s="24">
        <f t="shared" si="11"/>
        <v>1552.4081029621384</v>
      </c>
      <c r="S118" s="26">
        <f t="shared" si="12"/>
        <v>1.7526518895333145</v>
      </c>
      <c r="T118" s="27">
        <f t="shared" si="13"/>
        <v>0.56096204791279769</v>
      </c>
      <c r="U118" s="22"/>
      <c r="V118" s="38">
        <f t="shared" si="14"/>
        <v>2.9316953970946349</v>
      </c>
      <c r="W118" s="22"/>
      <c r="X118" s="42">
        <f>I118-'(A) Current Law'!J116</f>
        <v>209094.12880000006</v>
      </c>
      <c r="Y118" s="42">
        <f>J118-'(A) Current Law'!K116</f>
        <v>217.5503093234006</v>
      </c>
      <c r="Z118" s="38">
        <f>O118-'(A) Current Law'!P116</f>
        <v>0.37264312466268379</v>
      </c>
      <c r="AA118" s="44">
        <f>N118-'(A) Current Law'!O116</f>
        <v>0.20500000000000007</v>
      </c>
      <c r="AB118" s="42">
        <f>Q118-'(A) Current Law'!R116</f>
        <v>0</v>
      </c>
      <c r="AC118" s="42">
        <f>M118-'(A) Current Law'!N116</f>
        <v>19440</v>
      </c>
      <c r="AD118" s="38">
        <f>S118-'(A) Current Law'!T116</f>
        <v>0</v>
      </c>
    </row>
    <row r="119" spans="1:30">
      <c r="A119" s="28" t="s">
        <v>238</v>
      </c>
      <c r="B119" s="29" t="s">
        <v>239</v>
      </c>
      <c r="C119" s="30">
        <v>477759604</v>
      </c>
      <c r="D119" s="21">
        <v>1483.66</v>
      </c>
      <c r="E119" s="22"/>
      <c r="F119" s="48">
        <v>2750</v>
      </c>
      <c r="G119" s="45">
        <f t="shared" si="15"/>
        <v>0</v>
      </c>
      <c r="H119" s="22"/>
      <c r="I119" s="23">
        <v>4080065</v>
      </c>
      <c r="J119" s="24">
        <f t="shared" si="8"/>
        <v>2750</v>
      </c>
      <c r="K119" s="26">
        <f t="shared" si="9"/>
        <v>8.5399957757835043</v>
      </c>
      <c r="L119" s="22"/>
      <c r="M119" s="24">
        <v>1354926</v>
      </c>
      <c r="N119" s="26">
        <v>4.2699999999999996</v>
      </c>
      <c r="O119" s="25">
        <f t="shared" si="10"/>
        <v>5.7039962717316719</v>
      </c>
      <c r="P119" s="22"/>
      <c r="Q119" s="24">
        <v>2146205</v>
      </c>
      <c r="R119" s="24">
        <f t="shared" si="11"/>
        <v>2359.7933488804711</v>
      </c>
      <c r="S119" s="26">
        <f t="shared" si="12"/>
        <v>4.4922278527340707</v>
      </c>
      <c r="T119" s="27">
        <f t="shared" si="13"/>
        <v>0.85810667232017135</v>
      </c>
      <c r="U119" s="22"/>
      <c r="V119" s="38">
        <f t="shared" si="14"/>
        <v>7.3282273567859031</v>
      </c>
      <c r="W119" s="22"/>
      <c r="X119" s="42">
        <f>I119-'(A) Current Law'!J117</f>
        <v>255787</v>
      </c>
      <c r="Y119" s="42">
        <f>J119-'(A) Current Law'!K117</f>
        <v>172.40270681962193</v>
      </c>
      <c r="Z119" s="38">
        <f>O119-'(A) Current Law'!P117</f>
        <v>0.43459722894445463</v>
      </c>
      <c r="AA119" s="44">
        <f>N119-'(A) Current Law'!O117</f>
        <v>0.26799999999999979</v>
      </c>
      <c r="AB119" s="42">
        <f>Q119-'(A) Current Law'!R117</f>
        <v>0</v>
      </c>
      <c r="AC119" s="42">
        <f>M119-'(A) Current Law'!N117</f>
        <v>48154</v>
      </c>
      <c r="AD119" s="38">
        <f>S119-'(A) Current Law'!T117</f>
        <v>0</v>
      </c>
    </row>
    <row r="120" spans="1:30">
      <c r="A120" s="28" t="s">
        <v>240</v>
      </c>
      <c r="B120" s="29" t="s">
        <v>241</v>
      </c>
      <c r="C120" s="30">
        <v>484346650.5</v>
      </c>
      <c r="D120" s="21">
        <v>705.76</v>
      </c>
      <c r="E120" s="22"/>
      <c r="F120" s="48">
        <v>2750</v>
      </c>
      <c r="G120" s="45">
        <f t="shared" si="15"/>
        <v>0</v>
      </c>
      <c r="H120" s="22"/>
      <c r="I120" s="23">
        <v>2030927.9251999999</v>
      </c>
      <c r="J120" s="24">
        <f t="shared" si="8"/>
        <v>2877.6466861255949</v>
      </c>
      <c r="K120" s="26">
        <f t="shared" si="9"/>
        <v>4.1931288739241523</v>
      </c>
      <c r="L120" s="22"/>
      <c r="M120" s="24">
        <v>321055</v>
      </c>
      <c r="N120" s="26">
        <v>2.097</v>
      </c>
      <c r="O120" s="25">
        <f t="shared" si="10"/>
        <v>3.530266852129289</v>
      </c>
      <c r="P120" s="22"/>
      <c r="Q120" s="24">
        <v>1308000</v>
      </c>
      <c r="R120" s="24">
        <f t="shared" si="11"/>
        <v>2308.2280095216506</v>
      </c>
      <c r="S120" s="26">
        <f t="shared" si="12"/>
        <v>2.7005451542809835</v>
      </c>
      <c r="T120" s="27">
        <f t="shared" si="13"/>
        <v>0.80212349231427071</v>
      </c>
      <c r="U120" s="22"/>
      <c r="V120" s="38">
        <f t="shared" si="14"/>
        <v>3.3634071760758468</v>
      </c>
      <c r="W120" s="22"/>
      <c r="X120" s="42">
        <f>I120-'(A) Current Law'!J118</f>
        <v>161429.92519999994</v>
      </c>
      <c r="Y120" s="42">
        <f>J120-'(A) Current Law'!K118</f>
        <v>228.73204092042579</v>
      </c>
      <c r="Z120" s="38">
        <f>O120-'(A) Current Law'!P118</f>
        <v>0.33340361708561028</v>
      </c>
      <c r="AA120" s="44">
        <f>N120-'(A) Current Law'!O118</f>
        <v>0.16700000000000004</v>
      </c>
      <c r="AB120" s="42">
        <f>Q120-'(A) Current Law'!R118</f>
        <v>0</v>
      </c>
      <c r="AC120" s="42">
        <f>M120-'(A) Current Law'!N118</f>
        <v>-53</v>
      </c>
      <c r="AD120" s="38">
        <f>S120-'(A) Current Law'!T118</f>
        <v>0</v>
      </c>
    </row>
    <row r="121" spans="1:30">
      <c r="A121" s="28" t="s">
        <v>242</v>
      </c>
      <c r="B121" s="29" t="s">
        <v>243</v>
      </c>
      <c r="C121" s="30">
        <v>48340321</v>
      </c>
      <c r="D121" s="21">
        <v>119.5</v>
      </c>
      <c r="E121" s="22"/>
      <c r="F121" s="48">
        <v>2750</v>
      </c>
      <c r="G121" s="45">
        <f t="shared" si="15"/>
        <v>0</v>
      </c>
      <c r="H121" s="22"/>
      <c r="I121" s="23">
        <v>541123.65560000006</v>
      </c>
      <c r="J121" s="24">
        <f t="shared" si="8"/>
        <v>4528.2314276150628</v>
      </c>
      <c r="K121" s="26">
        <f t="shared" si="9"/>
        <v>11.194043490112531</v>
      </c>
      <c r="L121" s="22"/>
      <c r="M121" s="24">
        <v>201242</v>
      </c>
      <c r="N121" s="26">
        <v>5.5970000000000004</v>
      </c>
      <c r="O121" s="25">
        <f t="shared" si="10"/>
        <v>7.0310177625837458</v>
      </c>
      <c r="P121" s="22"/>
      <c r="Q121" s="24">
        <v>90000</v>
      </c>
      <c r="R121" s="24">
        <f t="shared" si="11"/>
        <v>2437.171548117155</v>
      </c>
      <c r="S121" s="26">
        <f t="shared" si="12"/>
        <v>1.8617998006260654</v>
      </c>
      <c r="T121" s="27">
        <f t="shared" si="13"/>
        <v>0.53821709139118989</v>
      </c>
      <c r="U121" s="22"/>
      <c r="V121" s="38">
        <f t="shared" si="14"/>
        <v>6.0248255281548495</v>
      </c>
      <c r="W121" s="22"/>
      <c r="X121" s="42">
        <f>I121-'(A) Current Law'!J119</f>
        <v>-61921.344399999944</v>
      </c>
      <c r="Y121" s="42">
        <f>J121-'(A) Current Law'!K119</f>
        <v>-518.17024602510446</v>
      </c>
      <c r="Z121" s="38">
        <f>O121-'(A) Current Law'!P119</f>
        <v>-0.47335938046418757</v>
      </c>
      <c r="AA121" s="44">
        <f>N121-'(A) Current Law'!O119</f>
        <v>-0.64100000000000001</v>
      </c>
      <c r="AB121" s="42">
        <f>Q121-'(A) Current Law'!R119</f>
        <v>0</v>
      </c>
      <c r="AC121" s="42">
        <f>M121-'(A) Current Law'!N119</f>
        <v>-39039</v>
      </c>
      <c r="AD121" s="38">
        <f>S121-'(A) Current Law'!T119</f>
        <v>0</v>
      </c>
    </row>
    <row r="122" spans="1:30">
      <c r="A122" s="28" t="s">
        <v>244</v>
      </c>
      <c r="B122" s="29" t="s">
        <v>245</v>
      </c>
      <c r="C122" s="30">
        <v>738073155</v>
      </c>
      <c r="D122" s="21">
        <v>594.04999999999995</v>
      </c>
      <c r="E122" s="22"/>
      <c r="F122" s="48">
        <v>2750</v>
      </c>
      <c r="G122" s="45">
        <f t="shared" si="15"/>
        <v>0</v>
      </c>
      <c r="H122" s="22"/>
      <c r="I122" s="23">
        <v>1699948.8359999997</v>
      </c>
      <c r="J122" s="24">
        <f t="shared" si="8"/>
        <v>2861.6258496759528</v>
      </c>
      <c r="K122" s="26">
        <f t="shared" si="9"/>
        <v>2.3032253977588435</v>
      </c>
      <c r="L122" s="22"/>
      <c r="M122" s="24">
        <v>0</v>
      </c>
      <c r="N122" s="26">
        <v>1.1519999999999999</v>
      </c>
      <c r="O122" s="25">
        <f t="shared" si="10"/>
        <v>2.3032253977588435</v>
      </c>
      <c r="P122" s="22"/>
      <c r="Q122" s="24">
        <v>1530000</v>
      </c>
      <c r="R122" s="24">
        <f t="shared" si="11"/>
        <v>2575.5407793956738</v>
      </c>
      <c r="S122" s="26">
        <f t="shared" si="12"/>
        <v>2.072965246920544</v>
      </c>
      <c r="T122" s="27">
        <f t="shared" si="13"/>
        <v>0.90002708763877193</v>
      </c>
      <c r="U122" s="22"/>
      <c r="V122" s="38">
        <f t="shared" si="14"/>
        <v>2.072965246920544</v>
      </c>
      <c r="W122" s="22"/>
      <c r="X122" s="42">
        <f>I122-'(A) Current Law'!J120</f>
        <v>25266.835999999661</v>
      </c>
      <c r="Y122" s="42">
        <f>J122-'(A) Current Law'!K120</f>
        <v>42.53318070869409</v>
      </c>
      <c r="Z122" s="38">
        <f>O122-'(A) Current Law'!P120</f>
        <v>3.4233511717411513E-2</v>
      </c>
      <c r="AA122" s="44">
        <f>N122-'(A) Current Law'!O120</f>
        <v>1.8000000000000016E-2</v>
      </c>
      <c r="AB122" s="42">
        <f>Q122-'(A) Current Law'!R120</f>
        <v>0</v>
      </c>
      <c r="AC122" s="42">
        <f>M122-'(A) Current Law'!N120</f>
        <v>0</v>
      </c>
      <c r="AD122" s="38">
        <f>S122-'(A) Current Law'!T120</f>
        <v>0</v>
      </c>
    </row>
    <row r="123" spans="1:30">
      <c r="A123" s="28" t="s">
        <v>246</v>
      </c>
      <c r="B123" s="29" t="s">
        <v>247</v>
      </c>
      <c r="C123" s="30">
        <v>878785186</v>
      </c>
      <c r="D123" s="21">
        <v>1489.6100000000001</v>
      </c>
      <c r="E123" s="22"/>
      <c r="F123" s="48">
        <v>2750</v>
      </c>
      <c r="G123" s="45">
        <f t="shared" si="15"/>
        <v>0</v>
      </c>
      <c r="H123" s="22"/>
      <c r="I123" s="23">
        <v>4096427.5000000005</v>
      </c>
      <c r="J123" s="24">
        <f t="shared" si="8"/>
        <v>2750</v>
      </c>
      <c r="K123" s="26">
        <f t="shared" si="9"/>
        <v>4.6614662664557027</v>
      </c>
      <c r="L123" s="22"/>
      <c r="M123" s="24">
        <v>788180</v>
      </c>
      <c r="N123" s="26">
        <v>2.331</v>
      </c>
      <c r="O123" s="25">
        <f t="shared" si="10"/>
        <v>3.7645690354184014</v>
      </c>
      <c r="P123" s="22"/>
      <c r="Q123" s="24">
        <v>2315250</v>
      </c>
      <c r="R123" s="24">
        <f t="shared" si="11"/>
        <v>2083.3842415128788</v>
      </c>
      <c r="S123" s="26">
        <f t="shared" si="12"/>
        <v>2.6346029005545843</v>
      </c>
      <c r="T123" s="27">
        <f t="shared" si="13"/>
        <v>0.75759426964104692</v>
      </c>
      <c r="U123" s="22"/>
      <c r="V123" s="38">
        <f t="shared" si="14"/>
        <v>3.5315001315918861</v>
      </c>
      <c r="W123" s="22"/>
      <c r="X123" s="42">
        <f>I123-'(A) Current Law'!J121</f>
        <v>622896.50000000047</v>
      </c>
      <c r="Y123" s="42">
        <f>J123-'(A) Current Law'!K121</f>
        <v>418.16079376481093</v>
      </c>
      <c r="Z123" s="38">
        <f>O123-'(A) Current Law'!P121</f>
        <v>0.52103575173375827</v>
      </c>
      <c r="AA123" s="44">
        <f>N123-'(A) Current Law'!O121</f>
        <v>0.35499999999999998</v>
      </c>
      <c r="AB123" s="42">
        <f>Q123-'(A) Current Law'!R121</f>
        <v>0</v>
      </c>
      <c r="AC123" s="42">
        <f>M123-'(A) Current Law'!N121</f>
        <v>165018</v>
      </c>
      <c r="AD123" s="38">
        <f>S123-'(A) Current Law'!T121</f>
        <v>0</v>
      </c>
    </row>
    <row r="124" spans="1:30">
      <c r="A124" s="28" t="s">
        <v>248</v>
      </c>
      <c r="B124" s="29" t="s">
        <v>249</v>
      </c>
      <c r="C124" s="30">
        <v>144962315</v>
      </c>
      <c r="D124" s="21">
        <v>106.96</v>
      </c>
      <c r="E124" s="22"/>
      <c r="F124" s="48">
        <v>2750</v>
      </c>
      <c r="G124" s="45">
        <f t="shared" si="15"/>
        <v>0</v>
      </c>
      <c r="H124" s="22"/>
      <c r="I124" s="23">
        <v>519058.44480000006</v>
      </c>
      <c r="J124" s="24">
        <f t="shared" si="8"/>
        <v>4852.8276439790588</v>
      </c>
      <c r="K124" s="26">
        <f t="shared" si="9"/>
        <v>3.5806440094448</v>
      </c>
      <c r="L124" s="22"/>
      <c r="M124" s="24">
        <v>51616</v>
      </c>
      <c r="N124" s="26">
        <v>1.79</v>
      </c>
      <c r="O124" s="25">
        <f t="shared" si="10"/>
        <v>3.2245790555980021</v>
      </c>
      <c r="P124" s="22"/>
      <c r="Q124" s="24">
        <v>467442.44480000006</v>
      </c>
      <c r="R124" s="24">
        <f t="shared" si="11"/>
        <v>4852.8276439790588</v>
      </c>
      <c r="S124" s="26">
        <f t="shared" si="12"/>
        <v>3.2245790555980021</v>
      </c>
      <c r="T124" s="27">
        <f t="shared" si="13"/>
        <v>1</v>
      </c>
      <c r="U124" s="22"/>
      <c r="V124" s="38">
        <f t="shared" si="14"/>
        <v>3.5806440094448</v>
      </c>
      <c r="W124" s="22"/>
      <c r="X124" s="42">
        <f>I124-'(A) Current Law'!J122</f>
        <v>-190086.55519999994</v>
      </c>
      <c r="Y124" s="42">
        <f>J124-'(A) Current Law'!K122</f>
        <v>-1777.1742258788327</v>
      </c>
      <c r="Z124" s="38">
        <f>O124-'(A) Current Law'!P122</f>
        <v>-0.8432643697777582</v>
      </c>
      <c r="AA124" s="44">
        <f>N124-'(A) Current Law'!O122</f>
        <v>-0.30100000000000016</v>
      </c>
      <c r="AB124" s="42">
        <f>Q124-'(A) Current Law'!R122</f>
        <v>-30557.555199999944</v>
      </c>
      <c r="AC124" s="42">
        <f>M124-'(A) Current Law'!N122</f>
        <v>-67845</v>
      </c>
      <c r="AD124" s="38">
        <f>S124-'(A) Current Law'!T122</f>
        <v>-0.21079654529523673</v>
      </c>
    </row>
    <row r="125" spans="1:30">
      <c r="A125" s="28" t="s">
        <v>250</v>
      </c>
      <c r="B125" s="29" t="s">
        <v>251</v>
      </c>
      <c r="C125" s="30">
        <v>3091103621</v>
      </c>
      <c r="D125" s="21">
        <v>1297.6399999999999</v>
      </c>
      <c r="E125" s="22"/>
      <c r="F125" s="48">
        <v>2750</v>
      </c>
      <c r="G125" s="45">
        <f t="shared" si="15"/>
        <v>0</v>
      </c>
      <c r="H125" s="22"/>
      <c r="I125" s="23">
        <v>3706607.1591999996</v>
      </c>
      <c r="J125" s="24">
        <f t="shared" si="8"/>
        <v>2856.4217804629943</v>
      </c>
      <c r="K125" s="26">
        <f t="shared" si="9"/>
        <v>1.1991209657348463</v>
      </c>
      <c r="L125" s="22"/>
      <c r="M125" s="24">
        <v>0</v>
      </c>
      <c r="N125" s="26">
        <v>0.6</v>
      </c>
      <c r="O125" s="25">
        <f t="shared" si="10"/>
        <v>1.1991209657348463</v>
      </c>
      <c r="P125" s="22"/>
      <c r="Q125" s="24">
        <v>2687000</v>
      </c>
      <c r="R125" s="24">
        <f t="shared" si="11"/>
        <v>2070.6821614623473</v>
      </c>
      <c r="S125" s="26">
        <f t="shared" si="12"/>
        <v>0.86926882093028357</v>
      </c>
      <c r="T125" s="27">
        <f t="shared" si="13"/>
        <v>0.72492170996074412</v>
      </c>
      <c r="U125" s="22"/>
      <c r="V125" s="38">
        <f t="shared" si="14"/>
        <v>0.86926882093028357</v>
      </c>
      <c r="W125" s="22"/>
      <c r="X125" s="42">
        <f>I125-'(A) Current Law'!J123</f>
        <v>-4197.8408000003546</v>
      </c>
      <c r="Y125" s="42">
        <f>J125-'(A) Current Law'!K123</f>
        <v>-3.2349810425084797</v>
      </c>
      <c r="Z125" s="38">
        <f>O125-'(A) Current Law'!P123</f>
        <v>-1.3580394948524699E-3</v>
      </c>
      <c r="AA125" s="44">
        <f>N125-'(A) Current Law'!O123</f>
        <v>0</v>
      </c>
      <c r="AB125" s="42">
        <f>Q125-'(A) Current Law'!R123</f>
        <v>0</v>
      </c>
      <c r="AC125" s="42">
        <f>M125-'(A) Current Law'!N123</f>
        <v>0</v>
      </c>
      <c r="AD125" s="38">
        <f>S125-'(A) Current Law'!T123</f>
        <v>0</v>
      </c>
    </row>
    <row r="126" spans="1:30">
      <c r="A126" s="28" t="s">
        <v>252</v>
      </c>
      <c r="B126" s="29" t="s">
        <v>253</v>
      </c>
      <c r="C126" s="30">
        <v>4537307905</v>
      </c>
      <c r="D126" s="21">
        <v>7560.9800000000005</v>
      </c>
      <c r="E126" s="22"/>
      <c r="F126" s="48">
        <v>2750</v>
      </c>
      <c r="G126" s="45">
        <f t="shared" si="15"/>
        <v>0</v>
      </c>
      <c r="H126" s="22"/>
      <c r="I126" s="23">
        <v>20792695</v>
      </c>
      <c r="J126" s="24">
        <f t="shared" si="8"/>
        <v>2750</v>
      </c>
      <c r="K126" s="26">
        <f t="shared" si="9"/>
        <v>4.5826061257793356</v>
      </c>
      <c r="L126" s="22"/>
      <c r="M126" s="24">
        <v>3888988</v>
      </c>
      <c r="N126" s="26">
        <v>2.2909999999999999</v>
      </c>
      <c r="O126" s="25">
        <f t="shared" si="10"/>
        <v>3.7254925947107398</v>
      </c>
      <c r="P126" s="22"/>
      <c r="Q126" s="24">
        <v>12500000</v>
      </c>
      <c r="R126" s="24">
        <f t="shared" si="11"/>
        <v>2167.5745736663766</v>
      </c>
      <c r="S126" s="26">
        <f t="shared" si="12"/>
        <v>2.7549375668830653</v>
      </c>
      <c r="T126" s="27">
        <f t="shared" si="13"/>
        <v>0.78820893587868235</v>
      </c>
      <c r="U126" s="22"/>
      <c r="V126" s="38">
        <f t="shared" si="14"/>
        <v>3.6120510979516611</v>
      </c>
      <c r="W126" s="22"/>
      <c r="X126" s="42">
        <f>I126-'(A) Current Law'!J124</f>
        <v>3746217</v>
      </c>
      <c r="Y126" s="42">
        <f>J126-'(A) Current Law'!K124</f>
        <v>495.46712198683235</v>
      </c>
      <c r="Z126" s="38">
        <f>O126-'(A) Current Law'!P124</f>
        <v>0.57968999571343893</v>
      </c>
      <c r="AA126" s="44">
        <f>N126-'(A) Current Law'!O124</f>
        <v>0.41300000000000003</v>
      </c>
      <c r="AB126" s="42">
        <f>Q126-'(A) Current Law'!R124</f>
        <v>0</v>
      </c>
      <c r="AC126" s="42">
        <f>M126-'(A) Current Law'!N124</f>
        <v>1115985</v>
      </c>
      <c r="AD126" s="38">
        <f>S126-'(A) Current Law'!T124</f>
        <v>0</v>
      </c>
    </row>
    <row r="127" spans="1:30" ht="31.2">
      <c r="A127" s="28" t="s">
        <v>254</v>
      </c>
      <c r="B127" s="29" t="s">
        <v>255</v>
      </c>
      <c r="C127" s="30">
        <v>42349360881</v>
      </c>
      <c r="D127" s="21">
        <v>23237.829999999998</v>
      </c>
      <c r="E127" s="22"/>
      <c r="F127" s="48">
        <v>2750</v>
      </c>
      <c r="G127" s="45">
        <f t="shared" si="15"/>
        <v>0</v>
      </c>
      <c r="H127" s="22"/>
      <c r="I127" s="23">
        <v>63904032.499999993</v>
      </c>
      <c r="J127" s="24">
        <f t="shared" si="8"/>
        <v>2750</v>
      </c>
      <c r="K127" s="26">
        <f t="shared" si="9"/>
        <v>1.5089727724479185</v>
      </c>
      <c r="L127" s="22"/>
      <c r="M127" s="24">
        <v>0</v>
      </c>
      <c r="N127" s="26">
        <v>0.754</v>
      </c>
      <c r="O127" s="25">
        <f t="shared" si="10"/>
        <v>1.5089727724479185</v>
      </c>
      <c r="P127" s="22"/>
      <c r="Q127" s="24">
        <v>49100000</v>
      </c>
      <c r="R127" s="24">
        <f t="shared" si="11"/>
        <v>2112.9339529551598</v>
      </c>
      <c r="S127" s="26">
        <f t="shared" si="12"/>
        <v>1.1594035654509409</v>
      </c>
      <c r="T127" s="27">
        <f t="shared" si="13"/>
        <v>0.7683396192564218</v>
      </c>
      <c r="U127" s="22"/>
      <c r="V127" s="38">
        <f t="shared" si="14"/>
        <v>1.1594035654509409</v>
      </c>
      <c r="W127" s="22"/>
      <c r="X127" s="42">
        <f>I127-'(A) Current Law'!J125</f>
        <v>11092503.499999993</v>
      </c>
      <c r="Y127" s="42">
        <f>J127-'(A) Current Law'!K125</f>
        <v>477.34678754427568</v>
      </c>
      <c r="Z127" s="38">
        <f>O127-'(A) Current Law'!P125</f>
        <v>0.26192847469810654</v>
      </c>
      <c r="AA127" s="44">
        <f>N127-'(A) Current Law'!O125</f>
        <v>0.15000000000000002</v>
      </c>
      <c r="AB127" s="42">
        <f>Q127-'(A) Current Law'!R125</f>
        <v>0</v>
      </c>
      <c r="AC127" s="42">
        <f>M127-'(A) Current Law'!N125</f>
        <v>0</v>
      </c>
      <c r="AD127" s="38">
        <f>S127-'(A) Current Law'!T125</f>
        <v>0</v>
      </c>
    </row>
    <row r="128" spans="1:30">
      <c r="A128" s="28" t="s">
        <v>256</v>
      </c>
      <c r="B128" s="29" t="s">
        <v>257</v>
      </c>
      <c r="C128" s="30">
        <v>2159007066</v>
      </c>
      <c r="D128" s="21">
        <v>2415.3500000000004</v>
      </c>
      <c r="E128" s="22"/>
      <c r="F128" s="48">
        <v>2750</v>
      </c>
      <c r="G128" s="45">
        <f t="shared" si="15"/>
        <v>0</v>
      </c>
      <c r="H128" s="22"/>
      <c r="I128" s="23">
        <v>6642212.5000000009</v>
      </c>
      <c r="J128" s="24">
        <f t="shared" si="8"/>
        <v>2750</v>
      </c>
      <c r="K128" s="26">
        <f t="shared" si="9"/>
        <v>3.0765126268465863</v>
      </c>
      <c r="L128" s="22"/>
      <c r="M128" s="24">
        <v>224574</v>
      </c>
      <c r="N128" s="26">
        <v>1.538</v>
      </c>
      <c r="O128" s="25">
        <f t="shared" si="10"/>
        <v>2.9724953665343872</v>
      </c>
      <c r="P128" s="22"/>
      <c r="Q128" s="24">
        <v>5197753</v>
      </c>
      <c r="R128" s="24">
        <f t="shared" si="11"/>
        <v>2244.9446250025871</v>
      </c>
      <c r="S128" s="26">
        <f t="shared" si="12"/>
        <v>2.4074738252848311</v>
      </c>
      <c r="T128" s="27">
        <f t="shared" si="13"/>
        <v>0.8163435000009408</v>
      </c>
      <c r="U128" s="22"/>
      <c r="V128" s="38">
        <f t="shared" si="14"/>
        <v>2.5114910855970307</v>
      </c>
      <c r="W128" s="22"/>
      <c r="X128" s="42">
        <f>I128-'(A) Current Law'!J126</f>
        <v>1077320.5000000009</v>
      </c>
      <c r="Y128" s="42">
        <f>J128-'(A) Current Law'!K126</f>
        <v>446.03080298921532</v>
      </c>
      <c r="Z128" s="38">
        <f>O128-'(A) Current Law'!P126</f>
        <v>0.41696737087010627</v>
      </c>
      <c r="AA128" s="44">
        <f>N128-'(A) Current Law'!O126</f>
        <v>0.24900000000000011</v>
      </c>
      <c r="AB128" s="42">
        <f>Q128-'(A) Current Law'!R126</f>
        <v>0</v>
      </c>
      <c r="AC128" s="42">
        <f>M128-'(A) Current Law'!N126</f>
        <v>177085</v>
      </c>
      <c r="AD128" s="38">
        <f>S128-'(A) Current Law'!T126</f>
        <v>0</v>
      </c>
    </row>
    <row r="129" spans="1:30">
      <c r="A129" s="28" t="s">
        <v>258</v>
      </c>
      <c r="B129" s="29" t="s">
        <v>259</v>
      </c>
      <c r="C129" s="30">
        <v>35149153</v>
      </c>
      <c r="D129" s="21">
        <v>36.11</v>
      </c>
      <c r="E129" s="22"/>
      <c r="F129" s="48">
        <v>2750</v>
      </c>
      <c r="G129" s="45">
        <f t="shared" si="15"/>
        <v>0</v>
      </c>
      <c r="H129" s="22"/>
      <c r="I129" s="23">
        <v>163713.64120000001</v>
      </c>
      <c r="J129" s="24">
        <f t="shared" si="8"/>
        <v>4533.7480254777074</v>
      </c>
      <c r="K129" s="26">
        <f t="shared" si="9"/>
        <v>4.6576838195788106</v>
      </c>
      <c r="L129" s="22"/>
      <c r="M129" s="24">
        <v>31456</v>
      </c>
      <c r="N129" s="26">
        <v>2.3290000000000002</v>
      </c>
      <c r="O129" s="25">
        <f t="shared" si="10"/>
        <v>3.7627547155972727</v>
      </c>
      <c r="P129" s="22"/>
      <c r="Q129" s="24">
        <v>132257.64120000001</v>
      </c>
      <c r="R129" s="24">
        <f t="shared" si="11"/>
        <v>4533.7480254777074</v>
      </c>
      <c r="S129" s="26">
        <f t="shared" si="12"/>
        <v>3.7627547155972727</v>
      </c>
      <c r="T129" s="27">
        <f t="shared" si="13"/>
        <v>1</v>
      </c>
      <c r="U129" s="22"/>
      <c r="V129" s="38">
        <f t="shared" si="14"/>
        <v>4.6576838195788106</v>
      </c>
      <c r="W129" s="22"/>
      <c r="X129" s="42">
        <f>I129-'(A) Current Law'!J127</f>
        <v>-72167.358799999987</v>
      </c>
      <c r="Y129" s="42">
        <f>J129-'(A) Current Law'!K127</f>
        <v>-1998.5421988368871</v>
      </c>
      <c r="Z129" s="38">
        <f>O129-'(A) Current Law'!P127</f>
        <v>-0.96199640429457789</v>
      </c>
      <c r="AA129" s="44">
        <f>N129-'(A) Current Law'!O127</f>
        <v>-0.92399999999999993</v>
      </c>
      <c r="AB129" s="42">
        <f>Q129-'(A) Current Law'!R127</f>
        <v>-2742.3587999999872</v>
      </c>
      <c r="AC129" s="42">
        <f>M129-'(A) Current Law'!N127</f>
        <v>-38354</v>
      </c>
      <c r="AD129" s="38">
        <f>S129-'(A) Current Law'!T127</f>
        <v>-7.8020622573749421E-2</v>
      </c>
    </row>
    <row r="130" spans="1:30">
      <c r="A130" s="28" t="s">
        <v>260</v>
      </c>
      <c r="B130" s="29" t="s">
        <v>261</v>
      </c>
      <c r="C130" s="30">
        <v>523609346</v>
      </c>
      <c r="D130" s="21">
        <v>447.18</v>
      </c>
      <c r="E130" s="22"/>
      <c r="F130" s="48">
        <v>2750</v>
      </c>
      <c r="G130" s="45">
        <f t="shared" si="15"/>
        <v>0</v>
      </c>
      <c r="H130" s="22"/>
      <c r="I130" s="23">
        <v>1343088.0704000001</v>
      </c>
      <c r="J130" s="24">
        <f t="shared" si="8"/>
        <v>3003.4618507088871</v>
      </c>
      <c r="K130" s="26">
        <f t="shared" si="9"/>
        <v>2.5650574816134015</v>
      </c>
      <c r="L130" s="22"/>
      <c r="M130" s="24">
        <v>0</v>
      </c>
      <c r="N130" s="26">
        <v>1.2829999999999999</v>
      </c>
      <c r="O130" s="25">
        <f t="shared" si="10"/>
        <v>2.5650574816134015</v>
      </c>
      <c r="P130" s="22"/>
      <c r="Q130" s="24">
        <v>1255092</v>
      </c>
      <c r="R130" s="24">
        <f t="shared" si="11"/>
        <v>2806.6818730712466</v>
      </c>
      <c r="S130" s="26">
        <f t="shared" si="12"/>
        <v>2.3970007594173079</v>
      </c>
      <c r="T130" s="27">
        <f t="shared" si="13"/>
        <v>0.93448227831121078</v>
      </c>
      <c r="U130" s="22"/>
      <c r="V130" s="38">
        <f t="shared" si="14"/>
        <v>2.3970007594173079</v>
      </c>
      <c r="W130" s="22"/>
      <c r="X130" s="42">
        <f>I130-'(A) Current Law'!J128</f>
        <v>-91107.929599999916</v>
      </c>
      <c r="Y130" s="42">
        <f>J130-'(A) Current Law'!K128</f>
        <v>-203.73882910684688</v>
      </c>
      <c r="Z130" s="38">
        <f>O130-'(A) Current Law'!P128</f>
        <v>-7.1035648779271376E-2</v>
      </c>
      <c r="AA130" s="44">
        <f>N130-'(A) Current Law'!O128</f>
        <v>-8.7000000000000188E-2</v>
      </c>
      <c r="AB130" s="42">
        <f>Q130-'(A) Current Law'!R128</f>
        <v>0</v>
      </c>
      <c r="AC130" s="42">
        <f>M130-'(A) Current Law'!N128</f>
        <v>-53913</v>
      </c>
      <c r="AD130" s="38">
        <f>S130-'(A) Current Law'!T128</f>
        <v>0</v>
      </c>
    </row>
    <row r="131" spans="1:30">
      <c r="A131" s="28" t="s">
        <v>262</v>
      </c>
      <c r="B131" s="29" t="s">
        <v>263</v>
      </c>
      <c r="C131" s="30">
        <v>212492372</v>
      </c>
      <c r="D131" s="21">
        <v>202.98</v>
      </c>
      <c r="E131" s="22"/>
      <c r="F131" s="48">
        <v>2750</v>
      </c>
      <c r="G131" s="45">
        <f t="shared" si="15"/>
        <v>0</v>
      </c>
      <c r="H131" s="22"/>
      <c r="I131" s="23">
        <v>727947.45</v>
      </c>
      <c r="J131" s="24">
        <f t="shared" si="8"/>
        <v>3586.3013597398758</v>
      </c>
      <c r="K131" s="26">
        <f t="shared" si="9"/>
        <v>3.4257580314459477</v>
      </c>
      <c r="L131" s="22"/>
      <c r="M131" s="24">
        <v>59281</v>
      </c>
      <c r="N131" s="26">
        <v>1.7130000000000001</v>
      </c>
      <c r="O131" s="25">
        <f t="shared" si="10"/>
        <v>3.1467786053044766</v>
      </c>
      <c r="P131" s="22"/>
      <c r="Q131" s="24">
        <v>597879</v>
      </c>
      <c r="R131" s="24">
        <f t="shared" si="11"/>
        <v>3237.5603507734754</v>
      </c>
      <c r="S131" s="26">
        <f t="shared" si="12"/>
        <v>2.8136492353711406</v>
      </c>
      <c r="T131" s="27">
        <f t="shared" si="13"/>
        <v>0.90275747239721771</v>
      </c>
      <c r="U131" s="22"/>
      <c r="V131" s="38">
        <f t="shared" si="14"/>
        <v>3.0926286615126117</v>
      </c>
      <c r="W131" s="22"/>
      <c r="X131" s="42">
        <f>I131-'(A) Current Law'!J129</f>
        <v>-156597.55000000005</v>
      </c>
      <c r="Y131" s="42">
        <f>J131-'(A) Current Law'!K129</f>
        <v>-771.49251157749586</v>
      </c>
      <c r="Z131" s="38">
        <f>O131-'(A) Current Law'!P129</f>
        <v>-0.28700112585688498</v>
      </c>
      <c r="AA131" s="44">
        <f>N131-'(A) Current Law'!O129</f>
        <v>-0.28299999999999992</v>
      </c>
      <c r="AB131" s="42">
        <f>Q131-'(A) Current Law'!R129</f>
        <v>0</v>
      </c>
      <c r="AC131" s="42">
        <f>M131-'(A) Current Law'!N129</f>
        <v>-95612</v>
      </c>
      <c r="AD131" s="38">
        <f>S131-'(A) Current Law'!T129</f>
        <v>0</v>
      </c>
    </row>
    <row r="132" spans="1:30">
      <c r="A132" s="28" t="s">
        <v>264</v>
      </c>
      <c r="B132" s="29" t="s">
        <v>265</v>
      </c>
      <c r="C132" s="30">
        <v>5056913047</v>
      </c>
      <c r="D132" s="21">
        <v>6618.35</v>
      </c>
      <c r="E132" s="22"/>
      <c r="F132" s="48">
        <v>2750</v>
      </c>
      <c r="G132" s="45">
        <f t="shared" si="15"/>
        <v>0</v>
      </c>
      <c r="H132" s="22"/>
      <c r="I132" s="23">
        <v>18200462.5</v>
      </c>
      <c r="J132" s="24">
        <f t="shared" si="8"/>
        <v>2750</v>
      </c>
      <c r="K132" s="26">
        <f t="shared" si="9"/>
        <v>3.5991250652010667</v>
      </c>
      <c r="L132" s="22"/>
      <c r="M132" s="24">
        <v>1850380</v>
      </c>
      <c r="N132" s="26">
        <v>1.8</v>
      </c>
      <c r="O132" s="25">
        <f t="shared" si="10"/>
        <v>3.2332140869417643</v>
      </c>
      <c r="P132" s="22"/>
      <c r="Q132" s="24">
        <v>14154000</v>
      </c>
      <c r="R132" s="24">
        <f t="shared" si="11"/>
        <v>2418.1827796958455</v>
      </c>
      <c r="S132" s="26">
        <f t="shared" si="12"/>
        <v>2.7989407507010275</v>
      </c>
      <c r="T132" s="27">
        <f t="shared" si="13"/>
        <v>0.87933919261667115</v>
      </c>
      <c r="U132" s="22"/>
      <c r="V132" s="38">
        <f t="shared" si="14"/>
        <v>3.16485172896033</v>
      </c>
      <c r="W132" s="22"/>
      <c r="X132" s="42">
        <f>I132-'(A) Current Law'!J130</f>
        <v>816998.5</v>
      </c>
      <c r="Y132" s="42">
        <f>J132-'(A) Current Law'!K130</f>
        <v>123.44443856852558</v>
      </c>
      <c r="Z132" s="38">
        <f>O132-'(A) Current Law'!P130</f>
        <v>0.247592451830426</v>
      </c>
      <c r="AA132" s="44">
        <f>N132-'(A) Current Law'!O130</f>
        <v>8.0999999999999961E-2</v>
      </c>
      <c r="AB132" s="42">
        <f>Q132-'(A) Current Law'!R130</f>
        <v>0</v>
      </c>
      <c r="AC132" s="42">
        <f>M132-'(A) Current Law'!N130</f>
        <v>-435055</v>
      </c>
      <c r="AD132" s="38">
        <f>S132-'(A) Current Law'!T130</f>
        <v>0</v>
      </c>
    </row>
    <row r="133" spans="1:30">
      <c r="A133" s="28" t="s">
        <v>266</v>
      </c>
      <c r="B133" s="29" t="s">
        <v>267</v>
      </c>
      <c r="C133" s="30">
        <v>399498058</v>
      </c>
      <c r="D133" s="21">
        <v>393.14</v>
      </c>
      <c r="E133" s="22"/>
      <c r="F133" s="48">
        <v>2750</v>
      </c>
      <c r="G133" s="45">
        <f t="shared" si="15"/>
        <v>0</v>
      </c>
      <c r="H133" s="22"/>
      <c r="I133" s="23">
        <v>1081135</v>
      </c>
      <c r="J133" s="24">
        <f t="shared" si="8"/>
        <v>2750</v>
      </c>
      <c r="K133" s="26">
        <f t="shared" si="9"/>
        <v>2.706233430551495</v>
      </c>
      <c r="L133" s="22"/>
      <c r="M133" s="24">
        <v>0</v>
      </c>
      <c r="N133" s="26">
        <v>1.353</v>
      </c>
      <c r="O133" s="25">
        <f t="shared" si="10"/>
        <v>2.706233430551495</v>
      </c>
      <c r="P133" s="22"/>
      <c r="Q133" s="24">
        <v>226000</v>
      </c>
      <c r="R133" s="24">
        <f t="shared" si="11"/>
        <v>574.85882891590779</v>
      </c>
      <c r="S133" s="26">
        <f t="shared" si="12"/>
        <v>0.5657098838763317</v>
      </c>
      <c r="T133" s="27">
        <f t="shared" si="13"/>
        <v>0.20903957415123919</v>
      </c>
      <c r="U133" s="22"/>
      <c r="V133" s="38">
        <f t="shared" si="14"/>
        <v>0.5657098838763317</v>
      </c>
      <c r="W133" s="22"/>
      <c r="X133" s="42">
        <f>I133-'(A) Current Law'!J131</f>
        <v>-67771</v>
      </c>
      <c r="Y133" s="42">
        <f>J133-'(A) Current Law'!K131</f>
        <v>-172.38388360380532</v>
      </c>
      <c r="Z133" s="38">
        <f>O133-'(A) Current Law'!P131</f>
        <v>-0.13863146238372925</v>
      </c>
      <c r="AA133" s="44">
        <f>N133-'(A) Current Law'!O131</f>
        <v>5.4999999999999938E-2</v>
      </c>
      <c r="AB133" s="42">
        <f>Q133-'(A) Current Law'!R131</f>
        <v>0</v>
      </c>
      <c r="AC133" s="42">
        <f>M133-'(A) Current Law'!N131</f>
        <v>-12388</v>
      </c>
      <c r="AD133" s="38">
        <f>S133-'(A) Current Law'!T131</f>
        <v>0</v>
      </c>
    </row>
    <row r="134" spans="1:30">
      <c r="A134" s="28" t="s">
        <v>268</v>
      </c>
      <c r="B134" s="29" t="s">
        <v>269</v>
      </c>
      <c r="C134" s="30">
        <v>1470513190</v>
      </c>
      <c r="D134" s="21">
        <v>213</v>
      </c>
      <c r="E134" s="22"/>
      <c r="F134" s="48">
        <v>2750</v>
      </c>
      <c r="G134" s="45">
        <f t="shared" si="15"/>
        <v>0</v>
      </c>
      <c r="H134" s="22"/>
      <c r="I134" s="23">
        <v>802890.826</v>
      </c>
      <c r="J134" s="24">
        <f t="shared" si="8"/>
        <v>3769.4404976525821</v>
      </c>
      <c r="K134" s="26">
        <f t="shared" si="9"/>
        <v>0.54599362417143638</v>
      </c>
      <c r="L134" s="22"/>
      <c r="M134" s="24">
        <v>0</v>
      </c>
      <c r="N134" s="26">
        <v>0.27300000000000002</v>
      </c>
      <c r="O134" s="25">
        <f t="shared" si="10"/>
        <v>0.54599362417143638</v>
      </c>
      <c r="P134" s="22"/>
      <c r="Q134" s="24">
        <v>802890.826</v>
      </c>
      <c r="R134" s="24">
        <f t="shared" si="11"/>
        <v>3769.4404976525821</v>
      </c>
      <c r="S134" s="26">
        <f t="shared" si="12"/>
        <v>0.54599362417143638</v>
      </c>
      <c r="T134" s="27">
        <f t="shared" si="13"/>
        <v>1</v>
      </c>
      <c r="U134" s="22"/>
      <c r="V134" s="38">
        <f t="shared" si="14"/>
        <v>0.54599362417143638</v>
      </c>
      <c r="W134" s="22"/>
      <c r="X134" s="42">
        <f>I134-'(A) Current Law'!J132</f>
        <v>-11656.173999999999</v>
      </c>
      <c r="Y134" s="42">
        <f>J134-'(A) Current Law'!K132</f>
        <v>-54.723821596244306</v>
      </c>
      <c r="Z134" s="38">
        <f>O134-'(A) Current Law'!P132</f>
        <v>-7.9266028208833106E-3</v>
      </c>
      <c r="AA134" s="44">
        <f>N134-'(A) Current Law'!O132</f>
        <v>-4.0000000000000036E-3</v>
      </c>
      <c r="AB134" s="42">
        <f>Q134-'(A) Current Law'!R132</f>
        <v>-11656.173999999999</v>
      </c>
      <c r="AC134" s="42">
        <f>M134-'(A) Current Law'!N132</f>
        <v>0</v>
      </c>
      <c r="AD134" s="38">
        <f>S134-'(A) Current Law'!T132</f>
        <v>-7.9266028208833106E-3</v>
      </c>
    </row>
    <row r="135" spans="1:30">
      <c r="A135" s="28" t="s">
        <v>270</v>
      </c>
      <c r="B135" s="29" t="s">
        <v>271</v>
      </c>
      <c r="C135" s="30">
        <v>360458699</v>
      </c>
      <c r="D135" s="21">
        <v>297.04000000000002</v>
      </c>
      <c r="E135" s="22"/>
      <c r="F135" s="48">
        <v>2750</v>
      </c>
      <c r="G135" s="45">
        <f t="shared" si="15"/>
        <v>0</v>
      </c>
      <c r="H135" s="22"/>
      <c r="I135" s="23">
        <v>978058.98759999999</v>
      </c>
      <c r="J135" s="24">
        <f t="shared" si="8"/>
        <v>3292.6844451925663</v>
      </c>
      <c r="K135" s="26">
        <f t="shared" si="9"/>
        <v>2.7133732389130105</v>
      </c>
      <c r="L135" s="22"/>
      <c r="M135" s="24">
        <v>0</v>
      </c>
      <c r="N135" s="26">
        <v>1.357</v>
      </c>
      <c r="O135" s="25">
        <f t="shared" si="10"/>
        <v>2.7133732389130105</v>
      </c>
      <c r="P135" s="22"/>
      <c r="Q135" s="24">
        <v>377000</v>
      </c>
      <c r="R135" s="24">
        <f t="shared" si="11"/>
        <v>1269.1893347697278</v>
      </c>
      <c r="S135" s="26">
        <f t="shared" si="12"/>
        <v>1.0458895874780929</v>
      </c>
      <c r="T135" s="27">
        <f t="shared" si="13"/>
        <v>0.38545732392388476</v>
      </c>
      <c r="U135" s="22"/>
      <c r="V135" s="38">
        <f t="shared" si="14"/>
        <v>1.0458895874780929</v>
      </c>
      <c r="W135" s="22"/>
      <c r="X135" s="42">
        <f>I135-'(A) Current Law'!J133</f>
        <v>-88290.012400000007</v>
      </c>
      <c r="Y135" s="42">
        <f>J135-'(A) Current Law'!K133</f>
        <v>-297.23273767842738</v>
      </c>
      <c r="Z135" s="38">
        <f>O135-'(A) Current Law'!P133</f>
        <v>-3.2916426855327696E-2</v>
      </c>
      <c r="AA135" s="44">
        <f>N135-'(A) Current Law'!O133</f>
        <v>-0.12200000000000011</v>
      </c>
      <c r="AB135" s="42">
        <f>Q135-'(A) Current Law'!R133</f>
        <v>0</v>
      </c>
      <c r="AC135" s="42">
        <f>M135-'(A) Current Law'!N133</f>
        <v>-76425</v>
      </c>
      <c r="AD135" s="38">
        <f>S135-'(A) Current Law'!T133</f>
        <v>0</v>
      </c>
    </row>
    <row r="136" spans="1:30">
      <c r="A136" s="28" t="s">
        <v>272</v>
      </c>
      <c r="B136" s="29" t="s">
        <v>273</v>
      </c>
      <c r="C136" s="30">
        <v>2246561835</v>
      </c>
      <c r="D136" s="21">
        <v>2702.25</v>
      </c>
      <c r="E136" s="22"/>
      <c r="F136" s="48">
        <v>2750</v>
      </c>
      <c r="G136" s="45">
        <f t="shared" si="15"/>
        <v>0</v>
      </c>
      <c r="H136" s="22"/>
      <c r="I136" s="23">
        <v>7431187.5</v>
      </c>
      <c r="J136" s="24">
        <f t="shared" si="8"/>
        <v>2750</v>
      </c>
      <c r="K136" s="26">
        <f t="shared" si="9"/>
        <v>3.3078045679521657</v>
      </c>
      <c r="L136" s="22"/>
      <c r="M136" s="24">
        <v>494214</v>
      </c>
      <c r="N136" s="26">
        <v>1.6539999999999999</v>
      </c>
      <c r="O136" s="25">
        <f t="shared" si="10"/>
        <v>3.0878177452881017</v>
      </c>
      <c r="P136" s="22"/>
      <c r="Q136" s="24">
        <v>4500000</v>
      </c>
      <c r="R136" s="24">
        <f t="shared" si="11"/>
        <v>1848.1687482653344</v>
      </c>
      <c r="S136" s="26">
        <f t="shared" si="12"/>
        <v>2.0030608238299394</v>
      </c>
      <c r="T136" s="27">
        <f t="shared" si="13"/>
        <v>0.67206136300557617</v>
      </c>
      <c r="U136" s="22"/>
      <c r="V136" s="38">
        <f t="shared" si="14"/>
        <v>2.2230476464940034</v>
      </c>
      <c r="W136" s="22"/>
      <c r="X136" s="42">
        <f>I136-'(A) Current Law'!J134</f>
        <v>851636.5</v>
      </c>
      <c r="Y136" s="42">
        <f>J136-'(A) Current Law'!K134</f>
        <v>315.15829401424753</v>
      </c>
      <c r="Z136" s="38">
        <f>O136-'(A) Current Law'!P134</f>
        <v>0.35614577241315981</v>
      </c>
      <c r="AA136" s="44">
        <f>N136-'(A) Current Law'!O134</f>
        <v>0.18999999999999995</v>
      </c>
      <c r="AB136" s="42">
        <f>Q136-'(A) Current Law'!R134</f>
        <v>0</v>
      </c>
      <c r="AC136" s="42">
        <f>M136-'(A) Current Law'!N134</f>
        <v>51533</v>
      </c>
      <c r="AD136" s="38">
        <f>S136-'(A) Current Law'!T134</f>
        <v>0</v>
      </c>
    </row>
    <row r="137" spans="1:30">
      <c r="A137" s="28" t="s">
        <v>274</v>
      </c>
      <c r="B137" s="29" t="s">
        <v>275</v>
      </c>
      <c r="C137" s="30">
        <v>170519704</v>
      </c>
      <c r="D137" s="21">
        <v>904.06</v>
      </c>
      <c r="E137" s="22"/>
      <c r="F137" s="48">
        <v>2750</v>
      </c>
      <c r="G137" s="45">
        <f t="shared" si="15"/>
        <v>0</v>
      </c>
      <c r="H137" s="22"/>
      <c r="I137" s="23">
        <v>2505212.3248000001</v>
      </c>
      <c r="J137" s="24">
        <f t="shared" si="8"/>
        <v>2771.0686511957174</v>
      </c>
      <c r="K137" s="26">
        <f t="shared" si="9"/>
        <v>14.691629565577946</v>
      </c>
      <c r="L137" s="22"/>
      <c r="M137" s="24">
        <v>1008087</v>
      </c>
      <c r="N137" s="26">
        <v>7.3460000000000001</v>
      </c>
      <c r="O137" s="25">
        <f t="shared" si="10"/>
        <v>8.7797790500504274</v>
      </c>
      <c r="P137" s="22"/>
      <c r="Q137" s="24">
        <v>195000</v>
      </c>
      <c r="R137" s="24">
        <f t="shared" si="11"/>
        <v>1330.7601265402739</v>
      </c>
      <c r="S137" s="26">
        <f t="shared" si="12"/>
        <v>1.1435628576976651</v>
      </c>
      <c r="T137" s="27">
        <f t="shared" si="13"/>
        <v>0.48023354670987684</v>
      </c>
      <c r="U137" s="22"/>
      <c r="V137" s="38">
        <f t="shared" si="14"/>
        <v>7.0554133732251838</v>
      </c>
      <c r="W137" s="22"/>
      <c r="X137" s="42">
        <f>I137-'(A) Current Law'!J135</f>
        <v>-223004.67519999994</v>
      </c>
      <c r="Y137" s="42">
        <f>J137-'(A) Current Law'!K135</f>
        <v>-246.67021569364852</v>
      </c>
      <c r="Z137" s="38">
        <f>O137-'(A) Current Law'!P135</f>
        <v>-0.48688610906807561</v>
      </c>
      <c r="AA137" s="44">
        <f>N137-'(A) Current Law'!O135</f>
        <v>-0.65399999999999991</v>
      </c>
      <c r="AB137" s="42">
        <f>Q137-'(A) Current Law'!R135</f>
        <v>0</v>
      </c>
      <c r="AC137" s="42">
        <f>M137-'(A) Current Law'!N135</f>
        <v>-139981</v>
      </c>
      <c r="AD137" s="38">
        <f>S137-'(A) Current Law'!T135</f>
        <v>0</v>
      </c>
    </row>
    <row r="138" spans="1:30">
      <c r="A138" s="28" t="s">
        <v>276</v>
      </c>
      <c r="B138" s="29" t="s">
        <v>277</v>
      </c>
      <c r="C138" s="30">
        <v>56020840</v>
      </c>
      <c r="D138" s="21">
        <v>79.84</v>
      </c>
      <c r="E138" s="22"/>
      <c r="F138" s="48">
        <v>2750</v>
      </c>
      <c r="G138" s="45">
        <f t="shared" si="15"/>
        <v>0</v>
      </c>
      <c r="H138" s="22"/>
      <c r="I138" s="23">
        <v>473170.60200000007</v>
      </c>
      <c r="J138" s="24">
        <f t="shared" ref="J138:J201" si="16">I138/D138</f>
        <v>5926.4854959919849</v>
      </c>
      <c r="K138" s="26">
        <f t="shared" ref="K138:K201" si="17">I138/C138*1000</f>
        <v>8.4463317936682145</v>
      </c>
      <c r="L138" s="22"/>
      <c r="M138" s="24">
        <v>156248</v>
      </c>
      <c r="N138" s="26">
        <v>4.2229999999999999</v>
      </c>
      <c r="O138" s="25">
        <f t="shared" ref="O138:O201" si="18">(I138-M138)/C138*1000</f>
        <v>5.6572268819960581</v>
      </c>
      <c r="P138" s="22"/>
      <c r="Q138" s="24">
        <v>125000</v>
      </c>
      <c r="R138" s="24">
        <f t="shared" ref="R138:R201" si="19">(M138+Q138)/D138</f>
        <v>3522.645290581162</v>
      </c>
      <c r="S138" s="26">
        <f t="shared" ref="S138:S201" si="20">Q138/C138*1000</f>
        <v>2.2313124901375989</v>
      </c>
      <c r="T138" s="27">
        <f t="shared" ref="T138:T201" si="21">(M138+Q138)/I138</f>
        <v>0.59439026602924916</v>
      </c>
      <c r="U138" s="22"/>
      <c r="V138" s="38">
        <f t="shared" ref="V138:V201" si="22">(Q138+M138)/C138*1000</f>
        <v>5.0204174018097545</v>
      </c>
      <c r="W138" s="22"/>
      <c r="X138" s="42">
        <f>I138-'(A) Current Law'!J136</f>
        <v>-170999.39799999993</v>
      </c>
      <c r="Y138" s="42">
        <f>J138-'(A) Current Law'!K136</f>
        <v>-2141.7760270541066</v>
      </c>
      <c r="Z138" s="38">
        <f>O138-'(A) Current Law'!P136</f>
        <v>-2.0777517438153366</v>
      </c>
      <c r="AA138" s="44">
        <f>N138-'(A) Current Law'!O136</f>
        <v>-0.80799999999999983</v>
      </c>
      <c r="AB138" s="42">
        <f>Q138-'(A) Current Law'!R136</f>
        <v>0</v>
      </c>
      <c r="AC138" s="42">
        <f>M138-'(A) Current Law'!N136</f>
        <v>-54602</v>
      </c>
      <c r="AD138" s="38">
        <f>S138-'(A) Current Law'!T136</f>
        <v>0</v>
      </c>
    </row>
    <row r="139" spans="1:30">
      <c r="A139" s="28" t="s">
        <v>278</v>
      </c>
      <c r="B139" s="29" t="s">
        <v>279</v>
      </c>
      <c r="C139" s="30">
        <v>1087160696</v>
      </c>
      <c r="D139" s="21">
        <v>577.05000000000007</v>
      </c>
      <c r="E139" s="22"/>
      <c r="F139" s="48">
        <v>2750</v>
      </c>
      <c r="G139" s="45">
        <f t="shared" ref="G139:G202" si="23">IF(F139&gt;2750,1,0)</f>
        <v>0</v>
      </c>
      <c r="H139" s="22"/>
      <c r="I139" s="23">
        <v>1671029.0428000002</v>
      </c>
      <c r="J139" s="24">
        <f t="shared" si="16"/>
        <v>2895.8132619357075</v>
      </c>
      <c r="K139" s="26">
        <f t="shared" si="17"/>
        <v>1.537057997909814</v>
      </c>
      <c r="L139" s="22"/>
      <c r="M139" s="24">
        <v>0</v>
      </c>
      <c r="N139" s="26">
        <v>0.76900000000000002</v>
      </c>
      <c r="O139" s="25">
        <f t="shared" si="18"/>
        <v>1.537057997909814</v>
      </c>
      <c r="P139" s="22"/>
      <c r="Q139" s="24">
        <v>1043811</v>
      </c>
      <c r="R139" s="24">
        <f t="shared" si="19"/>
        <v>1808.8744476215231</v>
      </c>
      <c r="S139" s="26">
        <f t="shared" si="20"/>
        <v>0.96012576966818519</v>
      </c>
      <c r="T139" s="27">
        <f t="shared" si="21"/>
        <v>0.62465162080664705</v>
      </c>
      <c r="U139" s="22"/>
      <c r="V139" s="38">
        <f t="shared" si="22"/>
        <v>0.96012576966818519</v>
      </c>
      <c r="W139" s="22"/>
      <c r="X139" s="42">
        <f>I139-'(A) Current Law'!J137</f>
        <v>-190930.95719999983</v>
      </c>
      <c r="Y139" s="42">
        <f>J139-'(A) Current Law'!K137</f>
        <v>-330.87420015596535</v>
      </c>
      <c r="Z139" s="38">
        <f>O139-'(A) Current Law'!P137</f>
        <v>-0.17562349145116629</v>
      </c>
      <c r="AA139" s="44">
        <f>N139-'(A) Current Law'!O137</f>
        <v>-8.6999999999999966E-2</v>
      </c>
      <c r="AB139" s="42">
        <f>Q139-'(A) Current Law'!R137</f>
        <v>0</v>
      </c>
      <c r="AC139" s="42">
        <f>M139-'(A) Current Law'!N137</f>
        <v>0</v>
      </c>
      <c r="AD139" s="38">
        <f>S139-'(A) Current Law'!T137</f>
        <v>0</v>
      </c>
    </row>
    <row r="140" spans="1:30">
      <c r="A140" s="28" t="s">
        <v>280</v>
      </c>
      <c r="B140" s="29" t="s">
        <v>281</v>
      </c>
      <c r="C140" s="30">
        <v>202643814</v>
      </c>
      <c r="D140" s="21">
        <v>180.6</v>
      </c>
      <c r="E140" s="22"/>
      <c r="F140" s="48">
        <v>2750</v>
      </c>
      <c r="G140" s="45">
        <f t="shared" si="23"/>
        <v>0</v>
      </c>
      <c r="H140" s="22"/>
      <c r="I140" s="23">
        <v>690356.59000000008</v>
      </c>
      <c r="J140" s="24">
        <f t="shared" si="16"/>
        <v>3822.5724806201556</v>
      </c>
      <c r="K140" s="26">
        <f t="shared" si="17"/>
        <v>3.4067488978469389</v>
      </c>
      <c r="L140" s="22"/>
      <c r="M140" s="24">
        <v>54523</v>
      </c>
      <c r="N140" s="26">
        <v>1.7030000000000001</v>
      </c>
      <c r="O140" s="25">
        <f t="shared" si="18"/>
        <v>3.1376905983421732</v>
      </c>
      <c r="P140" s="22"/>
      <c r="Q140" s="24">
        <v>485000</v>
      </c>
      <c r="R140" s="24">
        <f t="shared" si="19"/>
        <v>2987.392026578073</v>
      </c>
      <c r="S140" s="26">
        <f t="shared" si="20"/>
        <v>2.3933619804451571</v>
      </c>
      <c r="T140" s="27">
        <f t="shared" si="21"/>
        <v>0.78151350738898562</v>
      </c>
      <c r="U140" s="22"/>
      <c r="V140" s="38">
        <f t="shared" si="22"/>
        <v>2.6624202799499228</v>
      </c>
      <c r="W140" s="22"/>
      <c r="X140" s="42">
        <f>I140-'(A) Current Law'!J138</f>
        <v>8452.5900000000838</v>
      </c>
      <c r="Y140" s="42">
        <f>J140-'(A) Current Law'!K138</f>
        <v>46.802823920266292</v>
      </c>
      <c r="Z140" s="38">
        <f>O140-'(A) Current Law'!P138</f>
        <v>0.18853568360098105</v>
      </c>
      <c r="AA140" s="44">
        <f>N140-'(A) Current Law'!O138</f>
        <v>2.0000000000000018E-2</v>
      </c>
      <c r="AB140" s="42">
        <f>Q140-'(A) Current Law'!R138</f>
        <v>0</v>
      </c>
      <c r="AC140" s="42">
        <f>M140-'(A) Current Law'!N138</f>
        <v>-29753</v>
      </c>
      <c r="AD140" s="38">
        <f>S140-'(A) Current Law'!T138</f>
        <v>0</v>
      </c>
    </row>
    <row r="141" spans="1:30">
      <c r="A141" s="28" t="s">
        <v>282</v>
      </c>
      <c r="B141" s="29" t="s">
        <v>283</v>
      </c>
      <c r="C141" s="30">
        <v>173498884</v>
      </c>
      <c r="D141" s="21">
        <v>514.67000000000007</v>
      </c>
      <c r="E141" s="22"/>
      <c r="F141" s="48">
        <v>2750</v>
      </c>
      <c r="G141" s="45">
        <f t="shared" si="23"/>
        <v>0</v>
      </c>
      <c r="H141" s="22"/>
      <c r="I141" s="23">
        <v>1472922.6156000001</v>
      </c>
      <c r="J141" s="24">
        <f t="shared" si="16"/>
        <v>2861.8777383566166</v>
      </c>
      <c r="K141" s="26">
        <f t="shared" si="17"/>
        <v>8.4895221320270871</v>
      </c>
      <c r="L141" s="22"/>
      <c r="M141" s="24">
        <v>487678</v>
      </c>
      <c r="N141" s="26">
        <v>4.2450000000000001</v>
      </c>
      <c r="O141" s="25">
        <f t="shared" si="18"/>
        <v>5.678679844419058</v>
      </c>
      <c r="P141" s="22"/>
      <c r="Q141" s="24">
        <v>225000</v>
      </c>
      <c r="R141" s="24">
        <f t="shared" si="19"/>
        <v>1384.728078186022</v>
      </c>
      <c r="S141" s="26">
        <f t="shared" si="20"/>
        <v>1.2968383128043637</v>
      </c>
      <c r="T141" s="27">
        <f t="shared" si="21"/>
        <v>0.48385298212675493</v>
      </c>
      <c r="U141" s="22"/>
      <c r="V141" s="38">
        <f t="shared" si="22"/>
        <v>4.107680600412392</v>
      </c>
      <c r="W141" s="22"/>
      <c r="X141" s="42">
        <f>I141-'(A) Current Law'!J139</f>
        <v>-119876.38439999986</v>
      </c>
      <c r="Y141" s="42">
        <f>J141-'(A) Current Law'!K139</f>
        <v>-232.91892746808617</v>
      </c>
      <c r="Z141" s="38">
        <f>O141-'(A) Current Law'!P139</f>
        <v>-0.17860855174146195</v>
      </c>
      <c r="AA141" s="44">
        <f>N141-'(A) Current Law'!O139</f>
        <v>-0.34499999999999975</v>
      </c>
      <c r="AB141" s="42">
        <f>Q141-'(A) Current Law'!R139</f>
        <v>0</v>
      </c>
      <c r="AC141" s="42">
        <f>M141-'(A) Current Law'!N139</f>
        <v>-88888</v>
      </c>
      <c r="AD141" s="38">
        <f>S141-'(A) Current Law'!T139</f>
        <v>0</v>
      </c>
    </row>
    <row r="142" spans="1:30">
      <c r="A142" s="28" t="s">
        <v>284</v>
      </c>
      <c r="B142" s="29" t="s">
        <v>285</v>
      </c>
      <c r="C142" s="30">
        <v>7398014349</v>
      </c>
      <c r="D142" s="21">
        <v>11025.439999999999</v>
      </c>
      <c r="E142" s="22"/>
      <c r="F142" s="48">
        <v>2750</v>
      </c>
      <c r="G142" s="45">
        <f t="shared" si="23"/>
        <v>0</v>
      </c>
      <c r="H142" s="22"/>
      <c r="I142" s="23">
        <v>30319959.999999996</v>
      </c>
      <c r="J142" s="24">
        <f t="shared" si="16"/>
        <v>2750</v>
      </c>
      <c r="K142" s="26">
        <f t="shared" si="17"/>
        <v>4.0983916182993605</v>
      </c>
      <c r="L142" s="22"/>
      <c r="M142" s="24">
        <v>4550213</v>
      </c>
      <c r="N142" s="26">
        <v>2.0489999999999999</v>
      </c>
      <c r="O142" s="25">
        <f t="shared" si="18"/>
        <v>3.4833329302048908</v>
      </c>
      <c r="P142" s="22"/>
      <c r="Q142" s="24">
        <v>21225000</v>
      </c>
      <c r="R142" s="24">
        <f t="shared" si="19"/>
        <v>2337.7945007183389</v>
      </c>
      <c r="S142" s="26">
        <f t="shared" si="20"/>
        <v>2.8690130890147589</v>
      </c>
      <c r="T142" s="27">
        <f t="shared" si="21"/>
        <v>0.85010709117030503</v>
      </c>
      <c r="U142" s="22"/>
      <c r="V142" s="38">
        <f t="shared" si="22"/>
        <v>3.4840717771092282</v>
      </c>
      <c r="W142" s="22"/>
      <c r="X142" s="42">
        <f>I142-'(A) Current Law'!J140</f>
        <v>2860906.9999999963</v>
      </c>
      <c r="Y142" s="42">
        <f>J142-'(A) Current Law'!K140</f>
        <v>259.48234265480551</v>
      </c>
      <c r="Z142" s="38">
        <f>O142-'(A) Current Law'!P140</f>
        <v>0.36060311242307908</v>
      </c>
      <c r="AA142" s="44">
        <f>N142-'(A) Current Law'!O140</f>
        <v>0.19299999999999984</v>
      </c>
      <c r="AB142" s="42">
        <f>Q142-'(A) Current Law'!R140</f>
        <v>0</v>
      </c>
      <c r="AC142" s="42">
        <f>M142-'(A) Current Law'!N140</f>
        <v>193160</v>
      </c>
      <c r="AD142" s="38">
        <f>S142-'(A) Current Law'!T140</f>
        <v>0</v>
      </c>
    </row>
    <row r="143" spans="1:30">
      <c r="A143" s="28" t="s">
        <v>286</v>
      </c>
      <c r="B143" s="29" t="s">
        <v>287</v>
      </c>
      <c r="C143" s="30">
        <v>221875062</v>
      </c>
      <c r="D143" s="21">
        <v>401.07999999999993</v>
      </c>
      <c r="E143" s="22"/>
      <c r="F143" s="48">
        <v>2750</v>
      </c>
      <c r="G143" s="45">
        <f t="shared" si="23"/>
        <v>0</v>
      </c>
      <c r="H143" s="22"/>
      <c r="I143" s="23">
        <v>1102969.9999999998</v>
      </c>
      <c r="J143" s="24">
        <f t="shared" si="16"/>
        <v>2750</v>
      </c>
      <c r="K143" s="26">
        <f t="shared" si="17"/>
        <v>4.9711310052501521</v>
      </c>
      <c r="L143" s="22"/>
      <c r="M143" s="24">
        <v>233372</v>
      </c>
      <c r="N143" s="26">
        <v>2.4860000000000002</v>
      </c>
      <c r="O143" s="25">
        <f t="shared" si="18"/>
        <v>3.9193138343776543</v>
      </c>
      <c r="P143" s="22"/>
      <c r="Q143" s="24">
        <v>512000</v>
      </c>
      <c r="R143" s="24">
        <f t="shared" si="19"/>
        <v>1858.4122868255713</v>
      </c>
      <c r="S143" s="26">
        <f t="shared" si="20"/>
        <v>2.3076049889734791</v>
      </c>
      <c r="T143" s="27">
        <f t="shared" si="21"/>
        <v>0.67578628611838953</v>
      </c>
      <c r="U143" s="22"/>
      <c r="V143" s="38">
        <f t="shared" si="22"/>
        <v>3.3594221598459768</v>
      </c>
      <c r="W143" s="22"/>
      <c r="X143" s="42">
        <f>I143-'(A) Current Law'!J141</f>
        <v>122302.99999999977</v>
      </c>
      <c r="Y143" s="42">
        <f>J143-'(A) Current Law'!K141</f>
        <v>304.93417772015528</v>
      </c>
      <c r="Z143" s="38">
        <f>O143-'(A) Current Law'!P141</f>
        <v>0.44238860877478769</v>
      </c>
      <c r="AA143" s="44">
        <f>N143-'(A) Current Law'!O141</f>
        <v>0.27600000000000025</v>
      </c>
      <c r="AB143" s="42">
        <f>Q143-'(A) Current Law'!R141</f>
        <v>0</v>
      </c>
      <c r="AC143" s="42">
        <f>M143-'(A) Current Law'!N141</f>
        <v>24148</v>
      </c>
      <c r="AD143" s="38">
        <f>S143-'(A) Current Law'!T141</f>
        <v>0</v>
      </c>
    </row>
    <row r="144" spans="1:30">
      <c r="A144" s="28" t="s">
        <v>288</v>
      </c>
      <c r="B144" s="29" t="s">
        <v>289</v>
      </c>
      <c r="C144" s="30">
        <v>5100102205</v>
      </c>
      <c r="D144" s="21">
        <v>9094.39</v>
      </c>
      <c r="E144" s="22"/>
      <c r="F144" s="48">
        <v>2750</v>
      </c>
      <c r="G144" s="45">
        <f t="shared" si="23"/>
        <v>0</v>
      </c>
      <c r="H144" s="22"/>
      <c r="I144" s="23">
        <v>25009572.5</v>
      </c>
      <c r="J144" s="24">
        <f t="shared" si="16"/>
        <v>2750</v>
      </c>
      <c r="K144" s="26">
        <f t="shared" si="17"/>
        <v>4.9037394731974784</v>
      </c>
      <c r="L144" s="22"/>
      <c r="M144" s="24">
        <v>5191628</v>
      </c>
      <c r="N144" s="26">
        <v>2.452</v>
      </c>
      <c r="O144" s="25">
        <f t="shared" si="18"/>
        <v>3.8857935985226004</v>
      </c>
      <c r="P144" s="22"/>
      <c r="Q144" s="24">
        <v>15400000</v>
      </c>
      <c r="R144" s="24">
        <f t="shared" si="19"/>
        <v>2264.2121131818626</v>
      </c>
      <c r="S144" s="26">
        <f t="shared" si="20"/>
        <v>3.0195473308166769</v>
      </c>
      <c r="T144" s="27">
        <f t="shared" si="21"/>
        <v>0.82334985933885918</v>
      </c>
      <c r="U144" s="22"/>
      <c r="V144" s="38">
        <f t="shared" si="22"/>
        <v>4.0374932054915558</v>
      </c>
      <c r="W144" s="22"/>
      <c r="X144" s="42">
        <f>I144-'(A) Current Law'!J142</f>
        <v>4629745.5</v>
      </c>
      <c r="Y144" s="42">
        <f>J144-'(A) Current Law'!K142</f>
        <v>509.07707938630301</v>
      </c>
      <c r="Z144" s="38">
        <f>O144-'(A) Current Law'!P142</f>
        <v>0.62082275466869774</v>
      </c>
      <c r="AA144" s="44">
        <f>N144-'(A) Current Law'!O142</f>
        <v>0.45399999999999996</v>
      </c>
      <c r="AB144" s="42">
        <f>Q144-'(A) Current Law'!R142</f>
        <v>0</v>
      </c>
      <c r="AC144" s="42">
        <f>M144-'(A) Current Law'!N142</f>
        <v>1463486</v>
      </c>
      <c r="AD144" s="38">
        <f>S144-'(A) Current Law'!T142</f>
        <v>0</v>
      </c>
    </row>
    <row r="145" spans="1:30">
      <c r="A145" s="28" t="s">
        <v>290</v>
      </c>
      <c r="B145" s="29" t="s">
        <v>291</v>
      </c>
      <c r="C145" s="30">
        <v>571495591</v>
      </c>
      <c r="D145" s="21">
        <v>1963.1100000000001</v>
      </c>
      <c r="E145" s="22"/>
      <c r="F145" s="48">
        <v>2750</v>
      </c>
      <c r="G145" s="45">
        <f t="shared" si="23"/>
        <v>0</v>
      </c>
      <c r="H145" s="22"/>
      <c r="I145" s="23">
        <v>5398552.5</v>
      </c>
      <c r="J145" s="24">
        <f t="shared" si="16"/>
        <v>2750</v>
      </c>
      <c r="K145" s="26">
        <f t="shared" si="17"/>
        <v>9.4463589658734559</v>
      </c>
      <c r="L145" s="22"/>
      <c r="M145" s="24">
        <v>1879720</v>
      </c>
      <c r="N145" s="26">
        <v>4.7229999999999999</v>
      </c>
      <c r="O145" s="25">
        <f t="shared" si="18"/>
        <v>6.1572347283428126</v>
      </c>
      <c r="P145" s="22"/>
      <c r="Q145" s="24">
        <v>940979</v>
      </c>
      <c r="R145" s="24">
        <f t="shared" si="19"/>
        <v>1436.8522395586594</v>
      </c>
      <c r="S145" s="26">
        <f t="shared" si="20"/>
        <v>1.6465201391203732</v>
      </c>
      <c r="T145" s="27">
        <f t="shared" si="21"/>
        <v>0.52249172347587614</v>
      </c>
      <c r="U145" s="22"/>
      <c r="V145" s="38">
        <f t="shared" si="22"/>
        <v>4.9356443766510179</v>
      </c>
      <c r="W145" s="22"/>
      <c r="X145" s="42">
        <f>I145-'(A) Current Law'!J143</f>
        <v>669978.5</v>
      </c>
      <c r="Y145" s="42">
        <f>J145-'(A) Current Law'!K143</f>
        <v>341.28423776558657</v>
      </c>
      <c r="Z145" s="38">
        <f>O145-'(A) Current Law'!P143</f>
        <v>0.75321228506205617</v>
      </c>
      <c r="AA145" s="44">
        <f>N145-'(A) Current Law'!O143</f>
        <v>0.5860000000000003</v>
      </c>
      <c r="AB145" s="42">
        <f>Q145-'(A) Current Law'!R143</f>
        <v>0</v>
      </c>
      <c r="AC145" s="42">
        <f>M145-'(A) Current Law'!N143</f>
        <v>239521</v>
      </c>
      <c r="AD145" s="38">
        <f>S145-'(A) Current Law'!T143</f>
        <v>0</v>
      </c>
    </row>
    <row r="146" spans="1:30">
      <c r="A146" s="28" t="s">
        <v>292</v>
      </c>
      <c r="B146" s="29" t="s">
        <v>293</v>
      </c>
      <c r="C146" s="30">
        <v>10244684686</v>
      </c>
      <c r="D146" s="21">
        <v>3957.46</v>
      </c>
      <c r="E146" s="22"/>
      <c r="F146" s="48">
        <v>2962.923188105502</v>
      </c>
      <c r="G146" s="45">
        <f t="shared" si="23"/>
        <v>1</v>
      </c>
      <c r="H146" s="22"/>
      <c r="I146" s="23">
        <v>11725650</v>
      </c>
      <c r="J146" s="24">
        <f t="shared" si="16"/>
        <v>2962.923188105502</v>
      </c>
      <c r="K146" s="26">
        <f t="shared" si="17"/>
        <v>1.1445593846361941</v>
      </c>
      <c r="L146" s="22"/>
      <c r="M146" s="24">
        <v>0</v>
      </c>
      <c r="N146" s="26">
        <v>0.57199999999999995</v>
      </c>
      <c r="O146" s="25">
        <f t="shared" si="18"/>
        <v>1.1445593846361941</v>
      </c>
      <c r="P146" s="22"/>
      <c r="Q146" s="24">
        <v>11725650</v>
      </c>
      <c r="R146" s="24">
        <f t="shared" si="19"/>
        <v>2962.923188105502</v>
      </c>
      <c r="S146" s="26">
        <f t="shared" si="20"/>
        <v>1.1445593846361941</v>
      </c>
      <c r="T146" s="27">
        <f t="shared" si="21"/>
        <v>1</v>
      </c>
      <c r="U146" s="22"/>
      <c r="V146" s="38">
        <f t="shared" si="22"/>
        <v>1.1445593846361941</v>
      </c>
      <c r="W146" s="22"/>
      <c r="X146" s="42">
        <f>I146-'(A) Current Law'!J144</f>
        <v>0</v>
      </c>
      <c r="Y146" s="42">
        <f>J146-'(A) Current Law'!K144</f>
        <v>0</v>
      </c>
      <c r="Z146" s="38">
        <f>O146-'(A) Current Law'!P144</f>
        <v>0</v>
      </c>
      <c r="AA146" s="44">
        <f>N146-'(A) Current Law'!O144</f>
        <v>0.14699999999999996</v>
      </c>
      <c r="AB146" s="42">
        <f>Q146-'(A) Current Law'!R144</f>
        <v>0</v>
      </c>
      <c r="AC146" s="42">
        <f>M146-'(A) Current Law'!N144</f>
        <v>0</v>
      </c>
      <c r="AD146" s="38">
        <f>S146-'(A) Current Law'!T144</f>
        <v>0</v>
      </c>
    </row>
    <row r="147" spans="1:30">
      <c r="A147" s="28" t="s">
        <v>294</v>
      </c>
      <c r="B147" s="29" t="s">
        <v>295</v>
      </c>
      <c r="C147" s="30">
        <v>1228332944</v>
      </c>
      <c r="D147" s="21">
        <v>2071.1999999999998</v>
      </c>
      <c r="E147" s="22"/>
      <c r="F147" s="48">
        <v>2750</v>
      </c>
      <c r="G147" s="45">
        <f t="shared" si="23"/>
        <v>0</v>
      </c>
      <c r="H147" s="22"/>
      <c r="I147" s="23">
        <v>5695799.9999999991</v>
      </c>
      <c r="J147" s="24">
        <f t="shared" si="16"/>
        <v>2750</v>
      </c>
      <c r="K147" s="26">
        <f t="shared" si="17"/>
        <v>4.6370163951248706</v>
      </c>
      <c r="L147" s="22"/>
      <c r="M147" s="24">
        <v>1086844</v>
      </c>
      <c r="N147" s="26">
        <v>2.319</v>
      </c>
      <c r="O147" s="25">
        <f t="shared" si="18"/>
        <v>3.7522041743757053</v>
      </c>
      <c r="P147" s="22"/>
      <c r="Q147" s="24">
        <v>2740000</v>
      </c>
      <c r="R147" s="24">
        <f t="shared" si="19"/>
        <v>1847.6458091927386</v>
      </c>
      <c r="S147" s="26">
        <f t="shared" si="20"/>
        <v>2.2306655645637394</v>
      </c>
      <c r="T147" s="27">
        <f t="shared" si="21"/>
        <v>0.67187120334281414</v>
      </c>
      <c r="U147" s="22"/>
      <c r="V147" s="38">
        <f t="shared" si="22"/>
        <v>3.1154777853129048</v>
      </c>
      <c r="W147" s="22"/>
      <c r="X147" s="42">
        <f>I147-'(A) Current Law'!J145</f>
        <v>1064017.9999999991</v>
      </c>
      <c r="Y147" s="42">
        <f>J147-'(A) Current Law'!K145</f>
        <v>513.720548474314</v>
      </c>
      <c r="Z147" s="38">
        <f>O147-'(A) Current Law'!P145</f>
        <v>0.5995459159483385</v>
      </c>
      <c r="AA147" s="44">
        <f>N147-'(A) Current Law'!O145</f>
        <v>0.43399999999999994</v>
      </c>
      <c r="AB147" s="42">
        <f>Q147-'(A) Current Law'!R145</f>
        <v>0</v>
      </c>
      <c r="AC147" s="42">
        <f>M147-'(A) Current Law'!N145</f>
        <v>327576</v>
      </c>
      <c r="AD147" s="38">
        <f>S147-'(A) Current Law'!T145</f>
        <v>0</v>
      </c>
    </row>
    <row r="148" spans="1:30">
      <c r="A148" s="28" t="s">
        <v>296</v>
      </c>
      <c r="B148" s="29" t="s">
        <v>297</v>
      </c>
      <c r="C148" s="30">
        <v>1337620937</v>
      </c>
      <c r="D148" s="21">
        <v>509.51</v>
      </c>
      <c r="E148" s="22"/>
      <c r="F148" s="48">
        <v>2750</v>
      </c>
      <c r="G148" s="45">
        <f t="shared" si="23"/>
        <v>0</v>
      </c>
      <c r="H148" s="22"/>
      <c r="I148" s="23">
        <v>1510473.7875999999</v>
      </c>
      <c r="J148" s="24">
        <f t="shared" si="16"/>
        <v>2964.5616133147532</v>
      </c>
      <c r="K148" s="26">
        <f t="shared" si="17"/>
        <v>1.1292240916830087</v>
      </c>
      <c r="L148" s="22"/>
      <c r="M148" s="24">
        <v>0</v>
      </c>
      <c r="N148" s="26">
        <v>0.56499999999999995</v>
      </c>
      <c r="O148" s="25">
        <f t="shared" si="18"/>
        <v>1.1292240916830087</v>
      </c>
      <c r="P148" s="22"/>
      <c r="Q148" s="24">
        <v>1510473.7875999999</v>
      </c>
      <c r="R148" s="24">
        <f t="shared" si="19"/>
        <v>2964.5616133147532</v>
      </c>
      <c r="S148" s="26">
        <f t="shared" si="20"/>
        <v>1.1292240916830087</v>
      </c>
      <c r="T148" s="27">
        <f t="shared" si="21"/>
        <v>1</v>
      </c>
      <c r="U148" s="22"/>
      <c r="V148" s="38">
        <f t="shared" si="22"/>
        <v>1.1292240916830087</v>
      </c>
      <c r="W148" s="22"/>
      <c r="X148" s="42">
        <f>I148-'(A) Current Law'!J146</f>
        <v>-22236.212400000077</v>
      </c>
      <c r="Y148" s="42">
        <f>J148-'(A) Current Law'!K146</f>
        <v>-43.642347353339574</v>
      </c>
      <c r="Z148" s="38">
        <f>O148-'(A) Current Law'!P146</f>
        <v>-1.6623702414430674E-2</v>
      </c>
      <c r="AA148" s="44">
        <f>N148-'(A) Current Law'!O146</f>
        <v>-8.0000000000000071E-3</v>
      </c>
      <c r="AB148" s="42">
        <f>Q148-'(A) Current Law'!R146</f>
        <v>-22236.212400000077</v>
      </c>
      <c r="AC148" s="42">
        <f>M148-'(A) Current Law'!N146</f>
        <v>0</v>
      </c>
      <c r="AD148" s="38">
        <f>S148-'(A) Current Law'!T146</f>
        <v>-1.6623702414430674E-2</v>
      </c>
    </row>
    <row r="149" spans="1:30">
      <c r="A149" s="28" t="s">
        <v>298</v>
      </c>
      <c r="B149" s="29" t="s">
        <v>299</v>
      </c>
      <c r="C149" s="30">
        <v>54610069</v>
      </c>
      <c r="D149" s="21">
        <v>71.39</v>
      </c>
      <c r="E149" s="22"/>
      <c r="F149" s="48">
        <v>2750</v>
      </c>
      <c r="G149" s="45">
        <f t="shared" si="23"/>
        <v>0</v>
      </c>
      <c r="H149" s="22"/>
      <c r="I149" s="23">
        <v>230932.00080000001</v>
      </c>
      <c r="J149" s="24">
        <f t="shared" si="16"/>
        <v>3234.794800392212</v>
      </c>
      <c r="K149" s="26">
        <f t="shared" si="17"/>
        <v>4.2287439849233666</v>
      </c>
      <c r="L149" s="22"/>
      <c r="M149" s="24">
        <v>37141</v>
      </c>
      <c r="N149" s="26">
        <v>2.1139999999999999</v>
      </c>
      <c r="O149" s="25">
        <f t="shared" si="18"/>
        <v>3.5486313119289417</v>
      </c>
      <c r="P149" s="22"/>
      <c r="Q149" s="24">
        <v>0</v>
      </c>
      <c r="R149" s="24">
        <f t="shared" si="19"/>
        <v>520.25493766633986</v>
      </c>
      <c r="S149" s="26">
        <f t="shared" si="20"/>
        <v>0</v>
      </c>
      <c r="T149" s="27">
        <f t="shared" si="21"/>
        <v>0.16083089338565154</v>
      </c>
      <c r="U149" s="22"/>
      <c r="V149" s="38">
        <f t="shared" si="22"/>
        <v>0.68011267299442524</v>
      </c>
      <c r="W149" s="22"/>
      <c r="X149" s="42">
        <f>I149-'(A) Current Law'!J147</f>
        <v>-35718.999199999991</v>
      </c>
      <c r="Y149" s="42">
        <f>J149-'(A) Current Law'!K147</f>
        <v>-500.33617033197925</v>
      </c>
      <c r="Z149" s="38">
        <f>O149-'(A) Current Law'!P147</f>
        <v>-0.15998879620532902</v>
      </c>
      <c r="AA149" s="44">
        <f>N149-'(A) Current Law'!O147</f>
        <v>-0.32699999999999996</v>
      </c>
      <c r="AB149" s="42">
        <f>Q149-'(A) Current Law'!R147</f>
        <v>0</v>
      </c>
      <c r="AC149" s="42">
        <f>M149-'(A) Current Law'!N147</f>
        <v>-26982</v>
      </c>
      <c r="AD149" s="38">
        <f>S149-'(A) Current Law'!T147</f>
        <v>0</v>
      </c>
    </row>
    <row r="150" spans="1:30">
      <c r="A150" s="28" t="s">
        <v>300</v>
      </c>
      <c r="B150" s="29" t="s">
        <v>301</v>
      </c>
      <c r="C150" s="30">
        <v>5359103969</v>
      </c>
      <c r="D150" s="21">
        <v>7679.9</v>
      </c>
      <c r="E150" s="22"/>
      <c r="F150" s="48">
        <v>2750</v>
      </c>
      <c r="G150" s="45">
        <f t="shared" si="23"/>
        <v>0</v>
      </c>
      <c r="H150" s="22"/>
      <c r="I150" s="23">
        <v>21119725</v>
      </c>
      <c r="J150" s="24">
        <f t="shared" si="16"/>
        <v>2750</v>
      </c>
      <c r="K150" s="26">
        <f t="shared" si="17"/>
        <v>3.940906002601944</v>
      </c>
      <c r="L150" s="22"/>
      <c r="M150" s="24">
        <v>2873140</v>
      </c>
      <c r="N150" s="26">
        <v>1.97</v>
      </c>
      <c r="O150" s="25">
        <f t="shared" si="18"/>
        <v>3.4047827968160846</v>
      </c>
      <c r="P150" s="22"/>
      <c r="Q150" s="24">
        <v>13700000</v>
      </c>
      <c r="R150" s="24">
        <f t="shared" si="19"/>
        <v>2157.9890363155773</v>
      </c>
      <c r="S150" s="26">
        <f t="shared" si="20"/>
        <v>2.5563975021287741</v>
      </c>
      <c r="T150" s="27">
        <f t="shared" si="21"/>
        <v>0.78472328593293705</v>
      </c>
      <c r="U150" s="22"/>
      <c r="V150" s="38">
        <f t="shared" si="22"/>
        <v>3.0925207079146331</v>
      </c>
      <c r="W150" s="22"/>
      <c r="X150" s="42">
        <f>I150-'(A) Current Law'!J148</f>
        <v>4483031</v>
      </c>
      <c r="Y150" s="42">
        <f>J150-'(A) Current Law'!K148</f>
        <v>583.73559551556673</v>
      </c>
      <c r="Z150" s="38">
        <f>O150-'(A) Current Law'!P148</f>
        <v>0.58543779298714327</v>
      </c>
      <c r="AA150" s="44">
        <f>N150-'(A) Current Law'!O148</f>
        <v>0.41799999999999993</v>
      </c>
      <c r="AB150" s="42">
        <f>Q150-'(A) Current Law'!R148</f>
        <v>0</v>
      </c>
      <c r="AC150" s="42">
        <f>M150-'(A) Current Law'!N148</f>
        <v>1345609</v>
      </c>
      <c r="AD150" s="38">
        <f>S150-'(A) Current Law'!T148</f>
        <v>0</v>
      </c>
    </row>
    <row r="151" spans="1:30">
      <c r="A151" s="28" t="s">
        <v>302</v>
      </c>
      <c r="B151" s="29" t="s">
        <v>303</v>
      </c>
      <c r="C151" s="30">
        <v>703636030</v>
      </c>
      <c r="D151" s="21">
        <v>1208.19</v>
      </c>
      <c r="E151" s="22"/>
      <c r="F151" s="48">
        <v>2750</v>
      </c>
      <c r="G151" s="45">
        <f t="shared" si="23"/>
        <v>0</v>
      </c>
      <c r="H151" s="22"/>
      <c r="I151" s="23">
        <v>3322522.5</v>
      </c>
      <c r="J151" s="24">
        <f t="shared" si="16"/>
        <v>2750</v>
      </c>
      <c r="K151" s="26">
        <f t="shared" si="17"/>
        <v>4.7219334405033244</v>
      </c>
      <c r="L151" s="22"/>
      <c r="M151" s="24">
        <v>652261</v>
      </c>
      <c r="N151" s="26">
        <v>2.3610000000000002</v>
      </c>
      <c r="O151" s="25">
        <f t="shared" si="18"/>
        <v>3.7949470836506198</v>
      </c>
      <c r="P151" s="22"/>
      <c r="Q151" s="24">
        <v>2018000</v>
      </c>
      <c r="R151" s="24">
        <f t="shared" si="19"/>
        <v>2210.1333399548084</v>
      </c>
      <c r="S151" s="26">
        <f t="shared" si="20"/>
        <v>2.8679600162032637</v>
      </c>
      <c r="T151" s="27">
        <f t="shared" si="21"/>
        <v>0.80368485089265762</v>
      </c>
      <c r="U151" s="22"/>
      <c r="V151" s="38">
        <f t="shared" si="22"/>
        <v>3.7949463730559678</v>
      </c>
      <c r="W151" s="22"/>
      <c r="X151" s="42">
        <f>I151-'(A) Current Law'!J149</f>
        <v>435332.5</v>
      </c>
      <c r="Y151" s="42">
        <f>J151-'(A) Current Law'!K149</f>
        <v>360.31791357319617</v>
      </c>
      <c r="Z151" s="38">
        <f>O151-'(A) Current Law'!P149</f>
        <v>0.47655817170135517</v>
      </c>
      <c r="AA151" s="44">
        <f>N151-'(A) Current Law'!O149</f>
        <v>0.30900000000000016</v>
      </c>
      <c r="AB151" s="42">
        <f>Q151-'(A) Current Law'!R149</f>
        <v>0</v>
      </c>
      <c r="AC151" s="42">
        <f>M151-'(A) Current Law'!N149</f>
        <v>100009</v>
      </c>
      <c r="AD151" s="38">
        <f>S151-'(A) Current Law'!T149</f>
        <v>0</v>
      </c>
    </row>
    <row r="152" spans="1:30">
      <c r="A152" s="28" t="s">
        <v>304</v>
      </c>
      <c r="B152" s="29" t="s">
        <v>305</v>
      </c>
      <c r="C152" s="30">
        <v>332922891</v>
      </c>
      <c r="D152" s="21">
        <v>316.79999999999995</v>
      </c>
      <c r="E152" s="22"/>
      <c r="F152" s="48">
        <v>2750</v>
      </c>
      <c r="G152" s="45">
        <f t="shared" si="23"/>
        <v>0</v>
      </c>
      <c r="H152" s="22"/>
      <c r="I152" s="23">
        <v>1033877.1635999999</v>
      </c>
      <c r="J152" s="24">
        <f t="shared" si="16"/>
        <v>3263.5011477272728</v>
      </c>
      <c r="K152" s="26">
        <f t="shared" si="17"/>
        <v>3.1054553217850072</v>
      </c>
      <c r="L152" s="22"/>
      <c r="M152" s="24">
        <v>39611</v>
      </c>
      <c r="N152" s="26">
        <v>1.5529999999999999</v>
      </c>
      <c r="O152" s="25">
        <f t="shared" si="18"/>
        <v>2.9864758191109182</v>
      </c>
      <c r="P152" s="22"/>
      <c r="Q152" s="24">
        <v>665000</v>
      </c>
      <c r="R152" s="24">
        <f t="shared" si="19"/>
        <v>2224.1508838383843</v>
      </c>
      <c r="S152" s="26">
        <f t="shared" si="20"/>
        <v>1.9974595258455807</v>
      </c>
      <c r="T152" s="27">
        <f t="shared" si="21"/>
        <v>0.6815229359999766</v>
      </c>
      <c r="U152" s="22"/>
      <c r="V152" s="38">
        <f t="shared" si="22"/>
        <v>2.1164390285196699</v>
      </c>
      <c r="W152" s="22"/>
      <c r="X152" s="42">
        <f>I152-'(A) Current Law'!J150</f>
        <v>-8551.8364000001457</v>
      </c>
      <c r="Y152" s="42">
        <f>J152-'(A) Current Law'!K150</f>
        <v>-26.994433080808449</v>
      </c>
      <c r="Z152" s="38">
        <f>O152-'(A) Current Law'!P150</f>
        <v>0.15425242597692046</v>
      </c>
      <c r="AA152" s="44">
        <f>N152-'(A) Current Law'!O150</f>
        <v>-1.3000000000000123E-2</v>
      </c>
      <c r="AB152" s="42">
        <f>Q152-'(A) Current Law'!R150</f>
        <v>0</v>
      </c>
      <c r="AC152" s="42">
        <f>M152-'(A) Current Law'!N150</f>
        <v>-59906</v>
      </c>
      <c r="AD152" s="38">
        <f>S152-'(A) Current Law'!T150</f>
        <v>0</v>
      </c>
    </row>
    <row r="153" spans="1:30">
      <c r="A153" s="28" t="s">
        <v>306</v>
      </c>
      <c r="B153" s="29" t="s">
        <v>307</v>
      </c>
      <c r="C153" s="30">
        <v>5000620217</v>
      </c>
      <c r="D153" s="21">
        <v>7268.13</v>
      </c>
      <c r="E153" s="22"/>
      <c r="F153" s="48">
        <v>2750</v>
      </c>
      <c r="G153" s="45">
        <f t="shared" si="23"/>
        <v>0</v>
      </c>
      <c r="H153" s="22"/>
      <c r="I153" s="23">
        <v>19987357.5</v>
      </c>
      <c r="J153" s="24">
        <f t="shared" si="16"/>
        <v>2750</v>
      </c>
      <c r="K153" s="26">
        <f t="shared" si="17"/>
        <v>3.9969757015442635</v>
      </c>
      <c r="L153" s="22"/>
      <c r="M153" s="24">
        <v>2821039</v>
      </c>
      <c r="N153" s="26">
        <v>1.998</v>
      </c>
      <c r="O153" s="25">
        <f t="shared" si="18"/>
        <v>3.4328378791178258</v>
      </c>
      <c r="P153" s="22"/>
      <c r="Q153" s="24">
        <v>10309658</v>
      </c>
      <c r="R153" s="24">
        <f t="shared" si="19"/>
        <v>1806.6128426431558</v>
      </c>
      <c r="S153" s="26">
        <f t="shared" si="20"/>
        <v>2.0616758627162906</v>
      </c>
      <c r="T153" s="27">
        <f t="shared" si="21"/>
        <v>0.65695012459751123</v>
      </c>
      <c r="U153" s="22"/>
      <c r="V153" s="38">
        <f t="shared" si="22"/>
        <v>2.6258136851427283</v>
      </c>
      <c r="W153" s="22"/>
      <c r="X153" s="42">
        <f>I153-'(A) Current Law'!J151</f>
        <v>1392994.5</v>
      </c>
      <c r="Y153" s="42">
        <f>J153-'(A) Current Law'!K151</f>
        <v>191.65789549719102</v>
      </c>
      <c r="Z153" s="38">
        <f>O153-'(A) Current Law'!P151</f>
        <v>0.30649208168011555</v>
      </c>
      <c r="AA153" s="44">
        <f>N153-'(A) Current Law'!O151</f>
        <v>0.13900000000000001</v>
      </c>
      <c r="AB153" s="42">
        <f>Q153-'(A) Current Law'!R151</f>
        <v>0</v>
      </c>
      <c r="AC153" s="42">
        <f>M153-'(A) Current Law'!N151</f>
        <v>-139656</v>
      </c>
      <c r="AD153" s="38">
        <f>S153-'(A) Current Law'!T151</f>
        <v>0</v>
      </c>
    </row>
    <row r="154" spans="1:30">
      <c r="A154" s="28" t="s">
        <v>308</v>
      </c>
      <c r="B154" s="29" t="s">
        <v>309</v>
      </c>
      <c r="C154" s="30">
        <v>480953270</v>
      </c>
      <c r="D154" s="21">
        <v>579.32000000000005</v>
      </c>
      <c r="E154" s="22"/>
      <c r="F154" s="48">
        <v>2750</v>
      </c>
      <c r="G154" s="45">
        <f t="shared" si="23"/>
        <v>0</v>
      </c>
      <c r="H154" s="22"/>
      <c r="I154" s="23">
        <v>1669690.4924000003</v>
      </c>
      <c r="J154" s="24">
        <f t="shared" si="16"/>
        <v>2882.1557902368299</v>
      </c>
      <c r="K154" s="26">
        <f t="shared" si="17"/>
        <v>3.4716272797147223</v>
      </c>
      <c r="L154" s="22"/>
      <c r="M154" s="24">
        <v>145232</v>
      </c>
      <c r="N154" s="26">
        <v>1.736</v>
      </c>
      <c r="O154" s="25">
        <f t="shared" si="18"/>
        <v>3.1696603131526695</v>
      </c>
      <c r="P154" s="22"/>
      <c r="Q154" s="24">
        <v>550000</v>
      </c>
      <c r="R154" s="24">
        <f t="shared" si="19"/>
        <v>1200.0828557619277</v>
      </c>
      <c r="S154" s="26">
        <f t="shared" si="20"/>
        <v>1.1435622425438547</v>
      </c>
      <c r="T154" s="27">
        <f t="shared" si="21"/>
        <v>0.4163837568486593</v>
      </c>
      <c r="U154" s="22"/>
      <c r="V154" s="38">
        <f t="shared" si="22"/>
        <v>1.4455292091059075</v>
      </c>
      <c r="W154" s="22"/>
      <c r="X154" s="42">
        <f>I154-'(A) Current Law'!J152</f>
        <v>66141.492400000338</v>
      </c>
      <c r="Y154" s="42">
        <f>J154-'(A) Current Law'!K152</f>
        <v>114.17091141338187</v>
      </c>
      <c r="Z154" s="38">
        <f>O154-'(A) Current Law'!P152</f>
        <v>0.2355686081518904</v>
      </c>
      <c r="AA154" s="44">
        <f>N154-'(A) Current Law'!O152</f>
        <v>6.899999999999995E-2</v>
      </c>
      <c r="AB154" s="42">
        <f>Q154-'(A) Current Law'!R152</f>
        <v>0</v>
      </c>
      <c r="AC154" s="42">
        <f>M154-'(A) Current Law'!N152</f>
        <v>-47156</v>
      </c>
      <c r="AD154" s="38">
        <f>S154-'(A) Current Law'!T152</f>
        <v>0</v>
      </c>
    </row>
    <row r="155" spans="1:30">
      <c r="A155" s="28" t="s">
        <v>310</v>
      </c>
      <c r="B155" s="29" t="s">
        <v>311</v>
      </c>
      <c r="C155" s="30">
        <v>162242568</v>
      </c>
      <c r="D155" s="21">
        <v>944.76</v>
      </c>
      <c r="E155" s="22"/>
      <c r="F155" s="48">
        <v>2750</v>
      </c>
      <c r="G155" s="45">
        <f t="shared" si="23"/>
        <v>0</v>
      </c>
      <c r="H155" s="22"/>
      <c r="I155" s="23">
        <v>2647450.7519999999</v>
      </c>
      <c r="J155" s="24">
        <f t="shared" si="16"/>
        <v>2802.2468690461069</v>
      </c>
      <c r="K155" s="26">
        <f t="shared" si="17"/>
        <v>16.317855323887624</v>
      </c>
      <c r="L155" s="22"/>
      <c r="M155" s="24">
        <v>1091072</v>
      </c>
      <c r="N155" s="26">
        <v>8.1590000000000007</v>
      </c>
      <c r="O155" s="25">
        <f t="shared" si="18"/>
        <v>9.5929124593244843</v>
      </c>
      <c r="P155" s="22"/>
      <c r="Q155" s="24">
        <v>114000</v>
      </c>
      <c r="R155" s="24">
        <f t="shared" si="19"/>
        <v>1275.5324103476016</v>
      </c>
      <c r="S155" s="26">
        <f t="shared" si="20"/>
        <v>0.70265160004124194</v>
      </c>
      <c r="T155" s="27">
        <f t="shared" si="21"/>
        <v>0.45518202712161349</v>
      </c>
      <c r="U155" s="22"/>
      <c r="V155" s="38">
        <f t="shared" si="22"/>
        <v>7.4275944646043817</v>
      </c>
      <c r="W155" s="22"/>
      <c r="X155" s="42">
        <f>I155-'(A) Current Law'!J153</f>
        <v>-337230.24800000014</v>
      </c>
      <c r="Y155" s="42">
        <f>J155-'(A) Current Law'!K153</f>
        <v>-356.94805876624741</v>
      </c>
      <c r="Z155" s="38">
        <f>O155-'(A) Current Law'!P153</f>
        <v>-0.8723188355845064</v>
      </c>
      <c r="AA155" s="44">
        <f>N155-'(A) Current Law'!O153</f>
        <v>-1.0389999999999997</v>
      </c>
      <c r="AB155" s="42">
        <f>Q155-'(A) Current Law'!R153</f>
        <v>0</v>
      </c>
      <c r="AC155" s="42">
        <f>M155-'(A) Current Law'!N153</f>
        <v>-195703</v>
      </c>
      <c r="AD155" s="38">
        <f>S155-'(A) Current Law'!T153</f>
        <v>0</v>
      </c>
    </row>
    <row r="156" spans="1:30">
      <c r="A156" s="28" t="s">
        <v>312</v>
      </c>
      <c r="B156" s="29" t="s">
        <v>313</v>
      </c>
      <c r="C156" s="30">
        <v>1859263786</v>
      </c>
      <c r="D156" s="21">
        <v>2040.52</v>
      </c>
      <c r="E156" s="22"/>
      <c r="F156" s="48">
        <v>2750</v>
      </c>
      <c r="G156" s="45">
        <f t="shared" si="23"/>
        <v>0</v>
      </c>
      <c r="H156" s="22"/>
      <c r="I156" s="23">
        <v>5611430</v>
      </c>
      <c r="J156" s="24">
        <f t="shared" si="16"/>
        <v>2750</v>
      </c>
      <c r="K156" s="26">
        <f t="shared" si="17"/>
        <v>3.0180924526435113</v>
      </c>
      <c r="L156" s="22"/>
      <c r="M156" s="24">
        <v>139449</v>
      </c>
      <c r="N156" s="26">
        <v>1.5089999999999999</v>
      </c>
      <c r="O156" s="25">
        <f t="shared" si="18"/>
        <v>2.9430901850524185</v>
      </c>
      <c r="P156" s="22"/>
      <c r="Q156" s="24">
        <v>4164000</v>
      </c>
      <c r="R156" s="24">
        <f t="shared" si="19"/>
        <v>2108.9962362535039</v>
      </c>
      <c r="S156" s="26">
        <f t="shared" si="20"/>
        <v>2.2395961408780969</v>
      </c>
      <c r="T156" s="27">
        <f t="shared" si="21"/>
        <v>0.7669077222740015</v>
      </c>
      <c r="U156" s="22"/>
      <c r="V156" s="38">
        <f t="shared" si="22"/>
        <v>2.3145984084691897</v>
      </c>
      <c r="W156" s="22"/>
      <c r="X156" s="42">
        <f>I156-'(A) Current Law'!J154</f>
        <v>193615</v>
      </c>
      <c r="Y156" s="42">
        <f>J156-'(A) Current Law'!K154</f>
        <v>94.885127320486845</v>
      </c>
      <c r="Z156" s="38">
        <f>O156-'(A) Current Law'!P154</f>
        <v>0.21913028321630534</v>
      </c>
      <c r="AA156" s="44">
        <f>N156-'(A) Current Law'!O154</f>
        <v>5.1999999999999824E-2</v>
      </c>
      <c r="AB156" s="42">
        <f>Q156-'(A) Current Law'!R154</f>
        <v>0</v>
      </c>
      <c r="AC156" s="42">
        <f>M156-'(A) Current Law'!N154</f>
        <v>-213806</v>
      </c>
      <c r="AD156" s="38">
        <f>S156-'(A) Current Law'!T154</f>
        <v>0</v>
      </c>
    </row>
    <row r="157" spans="1:30">
      <c r="A157" s="28" t="s">
        <v>314</v>
      </c>
      <c r="B157" s="29" t="s">
        <v>315</v>
      </c>
      <c r="C157" s="30">
        <v>50039043.5</v>
      </c>
      <c r="D157" s="21">
        <v>66.17</v>
      </c>
      <c r="E157" s="22"/>
      <c r="F157" s="48">
        <v>2750</v>
      </c>
      <c r="G157" s="45">
        <f t="shared" si="23"/>
        <v>0</v>
      </c>
      <c r="H157" s="22"/>
      <c r="I157" s="23">
        <v>195152.6496</v>
      </c>
      <c r="J157" s="24">
        <f t="shared" si="16"/>
        <v>2949.2617439927458</v>
      </c>
      <c r="K157" s="26">
        <f t="shared" si="17"/>
        <v>3.9000075930707987</v>
      </c>
      <c r="L157" s="22"/>
      <c r="M157" s="24">
        <v>25820</v>
      </c>
      <c r="N157" s="26">
        <v>1.95</v>
      </c>
      <c r="O157" s="25">
        <f t="shared" si="18"/>
        <v>3.3840105197054777</v>
      </c>
      <c r="P157" s="22"/>
      <c r="Q157" s="24">
        <v>0</v>
      </c>
      <c r="R157" s="24">
        <f t="shared" si="19"/>
        <v>390.2070424663745</v>
      </c>
      <c r="S157" s="26">
        <f t="shared" si="20"/>
        <v>0</v>
      </c>
      <c r="T157" s="27">
        <f t="shared" si="21"/>
        <v>0.13230668429520517</v>
      </c>
      <c r="U157" s="22"/>
      <c r="V157" s="38">
        <f t="shared" si="22"/>
        <v>0.51599707336532119</v>
      </c>
      <c r="W157" s="22"/>
      <c r="X157" s="42">
        <f>I157-'(A) Current Law'!J155</f>
        <v>-31113.350399999996</v>
      </c>
      <c r="Y157" s="42">
        <f>J157-'(A) Current Law'!K155</f>
        <v>-470.20327036421349</v>
      </c>
      <c r="Z157" s="38">
        <f>O157-'(A) Current Law'!P155</f>
        <v>-0.71478885083005217</v>
      </c>
      <c r="AA157" s="44">
        <f>N157-'(A) Current Law'!O155</f>
        <v>0.26</v>
      </c>
      <c r="AB157" s="42">
        <f>Q157-'(A) Current Law'!R155</f>
        <v>0</v>
      </c>
      <c r="AC157" s="42">
        <f>M157-'(A) Current Law'!N155</f>
        <v>4654</v>
      </c>
      <c r="AD157" s="38">
        <f>S157-'(A) Current Law'!T155</f>
        <v>0</v>
      </c>
    </row>
    <row r="158" spans="1:30">
      <c r="A158" s="28" t="s">
        <v>316</v>
      </c>
      <c r="B158" s="29" t="s">
        <v>317</v>
      </c>
      <c r="C158" s="30">
        <v>3766367403</v>
      </c>
      <c r="D158" s="21">
        <v>5703</v>
      </c>
      <c r="E158" s="22"/>
      <c r="F158" s="48">
        <v>2750</v>
      </c>
      <c r="G158" s="45">
        <f t="shared" si="23"/>
        <v>0</v>
      </c>
      <c r="H158" s="22"/>
      <c r="I158" s="23">
        <v>15683250</v>
      </c>
      <c r="J158" s="24">
        <f t="shared" si="16"/>
        <v>2750</v>
      </c>
      <c r="K158" s="26">
        <f t="shared" si="17"/>
        <v>4.1640255243043791</v>
      </c>
      <c r="L158" s="22"/>
      <c r="M158" s="24">
        <v>2440621</v>
      </c>
      <c r="N158" s="26">
        <v>2.0819999999999999</v>
      </c>
      <c r="O158" s="25">
        <f t="shared" si="18"/>
        <v>3.5160215621694091</v>
      </c>
      <c r="P158" s="22"/>
      <c r="Q158" s="24">
        <v>11110584</v>
      </c>
      <c r="R158" s="24">
        <f t="shared" si="19"/>
        <v>2376.1537787129582</v>
      </c>
      <c r="S158" s="26">
        <f t="shared" si="20"/>
        <v>2.949946941222505</v>
      </c>
      <c r="T158" s="27">
        <f t="shared" si="21"/>
        <v>0.8640559195319848</v>
      </c>
      <c r="U158" s="22"/>
      <c r="V158" s="38">
        <f t="shared" si="22"/>
        <v>3.5979509033574755</v>
      </c>
      <c r="W158" s="22"/>
      <c r="X158" s="42">
        <f>I158-'(A) Current Law'!J156</f>
        <v>-140008</v>
      </c>
      <c r="Y158" s="42">
        <f>J158-'(A) Current Law'!K156</f>
        <v>-24.549886024899024</v>
      </c>
      <c r="Z158" s="38">
        <f>O158-'(A) Current Law'!P156</f>
        <v>0.14866366981458334</v>
      </c>
      <c r="AA158" s="44">
        <f>N158-'(A) Current Law'!O156</f>
        <v>-1.9000000000000128E-2</v>
      </c>
      <c r="AB158" s="42">
        <f>Q158-'(A) Current Law'!R156</f>
        <v>0</v>
      </c>
      <c r="AC158" s="42">
        <f>M158-'(A) Current Law'!N156</f>
        <v>-699930</v>
      </c>
      <c r="AD158" s="38">
        <f>S158-'(A) Current Law'!T156</f>
        <v>0</v>
      </c>
    </row>
    <row r="159" spans="1:30">
      <c r="A159" s="28" t="s">
        <v>318</v>
      </c>
      <c r="B159" s="29" t="s">
        <v>319</v>
      </c>
      <c r="C159" s="30">
        <v>14906928148</v>
      </c>
      <c r="D159" s="21">
        <v>13662.96</v>
      </c>
      <c r="E159" s="22"/>
      <c r="F159" s="48">
        <v>2750</v>
      </c>
      <c r="G159" s="45">
        <f t="shared" si="23"/>
        <v>0</v>
      </c>
      <c r="H159" s="22"/>
      <c r="I159" s="23">
        <v>37573140</v>
      </c>
      <c r="J159" s="24">
        <f t="shared" si="16"/>
        <v>2750</v>
      </c>
      <c r="K159" s="26">
        <f t="shared" si="17"/>
        <v>2.5205152682674621</v>
      </c>
      <c r="L159" s="22"/>
      <c r="M159" s="24">
        <v>0</v>
      </c>
      <c r="N159" s="26">
        <v>1.26</v>
      </c>
      <c r="O159" s="25">
        <f t="shared" si="18"/>
        <v>2.5205152682674621</v>
      </c>
      <c r="P159" s="22"/>
      <c r="Q159" s="24">
        <v>32000000</v>
      </c>
      <c r="R159" s="24">
        <f t="shared" si="19"/>
        <v>2342.0986374841177</v>
      </c>
      <c r="S159" s="26">
        <f t="shared" si="20"/>
        <v>2.1466528638425957</v>
      </c>
      <c r="T159" s="27">
        <f t="shared" si="21"/>
        <v>0.85167223181240637</v>
      </c>
      <c r="U159" s="22"/>
      <c r="V159" s="38">
        <f t="shared" si="22"/>
        <v>2.1466528638425957</v>
      </c>
      <c r="W159" s="22"/>
      <c r="X159" s="42">
        <f>I159-'(A) Current Law'!J157</f>
        <v>4223492</v>
      </c>
      <c r="Y159" s="42">
        <f>J159-'(A) Current Law'!K157</f>
        <v>309.11983933203328</v>
      </c>
      <c r="Z159" s="38">
        <f>O159-'(A) Current Law'!P157</f>
        <v>0.28332409991300933</v>
      </c>
      <c r="AA159" s="44">
        <f>N159-'(A) Current Law'!O157</f>
        <v>0.14100000000000001</v>
      </c>
      <c r="AB159" s="42">
        <f>Q159-'(A) Current Law'!R157</f>
        <v>0</v>
      </c>
      <c r="AC159" s="42">
        <f>M159-'(A) Current Law'!N157</f>
        <v>0</v>
      </c>
      <c r="AD159" s="38">
        <f>S159-'(A) Current Law'!T157</f>
        <v>0</v>
      </c>
    </row>
    <row r="160" spans="1:30">
      <c r="A160" s="28" t="s">
        <v>320</v>
      </c>
      <c r="B160" s="29" t="s">
        <v>321</v>
      </c>
      <c r="C160" s="30">
        <v>830044577</v>
      </c>
      <c r="D160" s="21">
        <v>1416.94</v>
      </c>
      <c r="E160" s="22"/>
      <c r="F160" s="48">
        <v>2750</v>
      </c>
      <c r="G160" s="45">
        <f t="shared" si="23"/>
        <v>0</v>
      </c>
      <c r="H160" s="22"/>
      <c r="I160" s="23">
        <v>3896585</v>
      </c>
      <c r="J160" s="24">
        <f t="shared" si="16"/>
        <v>2750</v>
      </c>
      <c r="K160" s="26">
        <f t="shared" si="17"/>
        <v>4.6944285981402176</v>
      </c>
      <c r="L160" s="22"/>
      <c r="M160" s="24">
        <v>757900</v>
      </c>
      <c r="N160" s="26">
        <v>2.347</v>
      </c>
      <c r="O160" s="25">
        <f t="shared" si="18"/>
        <v>3.7813451072038022</v>
      </c>
      <c r="P160" s="22"/>
      <c r="Q160" s="24">
        <v>2328205</v>
      </c>
      <c r="R160" s="24">
        <f t="shared" si="19"/>
        <v>2178.006831623075</v>
      </c>
      <c r="S160" s="26">
        <f t="shared" si="20"/>
        <v>2.8049156208149046</v>
      </c>
      <c r="T160" s="27">
        <f t="shared" si="21"/>
        <v>0.79200248422657271</v>
      </c>
      <c r="U160" s="22"/>
      <c r="V160" s="38">
        <f t="shared" si="22"/>
        <v>3.71799911175132</v>
      </c>
      <c r="W160" s="22"/>
      <c r="X160" s="42">
        <f>I160-'(A) Current Law'!J158</f>
        <v>552052</v>
      </c>
      <c r="Y160" s="42">
        <f>J160-'(A) Current Law'!K158</f>
        <v>389.60859316555388</v>
      </c>
      <c r="Z160" s="38">
        <f>O160-'(A) Current Law'!P158</f>
        <v>0.49988158648014336</v>
      </c>
      <c r="AA160" s="44">
        <f>N160-'(A) Current Law'!O158</f>
        <v>0.33199999999999985</v>
      </c>
      <c r="AB160" s="42">
        <f>Q160-'(A) Current Law'!R158</f>
        <v>0</v>
      </c>
      <c r="AC160" s="42">
        <f>M160-'(A) Current Law'!N158</f>
        <v>137128</v>
      </c>
      <c r="AD160" s="38">
        <f>S160-'(A) Current Law'!T158</f>
        <v>0</v>
      </c>
    </row>
    <row r="161" spans="1:30">
      <c r="A161" s="28" t="s">
        <v>322</v>
      </c>
      <c r="B161" s="29" t="s">
        <v>323</v>
      </c>
      <c r="C161" s="30">
        <v>376455528</v>
      </c>
      <c r="D161" s="21">
        <v>718.4799999999999</v>
      </c>
      <c r="E161" s="22"/>
      <c r="F161" s="48">
        <v>2750</v>
      </c>
      <c r="G161" s="45">
        <f t="shared" si="23"/>
        <v>0</v>
      </c>
      <c r="H161" s="22"/>
      <c r="I161" s="23">
        <v>2030129.8807999997</v>
      </c>
      <c r="J161" s="24">
        <f t="shared" si="16"/>
        <v>2825.5899688230711</v>
      </c>
      <c r="K161" s="26">
        <f t="shared" si="17"/>
        <v>5.3927482260268462</v>
      </c>
      <c r="L161" s="22"/>
      <c r="M161" s="24">
        <v>475153</v>
      </c>
      <c r="N161" s="26">
        <v>2.6960000000000002</v>
      </c>
      <c r="O161" s="25">
        <f t="shared" si="18"/>
        <v>4.1305725780177669</v>
      </c>
      <c r="P161" s="22"/>
      <c r="Q161" s="24">
        <v>800000</v>
      </c>
      <c r="R161" s="24">
        <f t="shared" si="19"/>
        <v>1774.7926177485806</v>
      </c>
      <c r="S161" s="26">
        <f t="shared" si="20"/>
        <v>2.1250850113695234</v>
      </c>
      <c r="T161" s="27">
        <f t="shared" si="21"/>
        <v>0.62811400002521467</v>
      </c>
      <c r="U161" s="22"/>
      <c r="V161" s="38">
        <f t="shared" si="22"/>
        <v>3.3872606593786023</v>
      </c>
      <c r="W161" s="22"/>
      <c r="X161" s="42">
        <f>I161-'(A) Current Law'!J159</f>
        <v>183688.88079999969</v>
      </c>
      <c r="Y161" s="42">
        <f>J161-'(A) Current Law'!K159</f>
        <v>255.6631789333037</v>
      </c>
      <c r="Z161" s="38">
        <f>O161-'(A) Current Law'!P159</f>
        <v>0.41096190464229165</v>
      </c>
      <c r="AA161" s="44">
        <f>N161-'(A) Current Law'!O159</f>
        <v>0.24400000000000022</v>
      </c>
      <c r="AB161" s="42">
        <f>Q161-'(A) Current Law'!R159</f>
        <v>0</v>
      </c>
      <c r="AC161" s="42">
        <f>M161-'(A) Current Law'!N159</f>
        <v>28980</v>
      </c>
      <c r="AD161" s="38">
        <f>S161-'(A) Current Law'!T159</f>
        <v>0</v>
      </c>
    </row>
    <row r="162" spans="1:30" ht="31.2">
      <c r="A162" s="28" t="s">
        <v>324</v>
      </c>
      <c r="B162" s="29" t="s">
        <v>325</v>
      </c>
      <c r="C162" s="30">
        <v>230130640</v>
      </c>
      <c r="D162" s="21">
        <v>311.64999999999998</v>
      </c>
      <c r="E162" s="22"/>
      <c r="F162" s="48">
        <v>2750</v>
      </c>
      <c r="G162" s="45">
        <f t="shared" si="23"/>
        <v>0</v>
      </c>
      <c r="H162" s="22"/>
      <c r="I162" s="23">
        <v>1005536.9699999999</v>
      </c>
      <c r="J162" s="24">
        <f t="shared" si="16"/>
        <v>3226.4943686828169</v>
      </c>
      <c r="K162" s="26">
        <f t="shared" si="17"/>
        <v>4.369418040118429</v>
      </c>
      <c r="L162" s="22"/>
      <c r="M162" s="24">
        <v>172805</v>
      </c>
      <c r="N162" s="26">
        <v>2.1850000000000001</v>
      </c>
      <c r="O162" s="25">
        <f t="shared" si="18"/>
        <v>3.6185184641210744</v>
      </c>
      <c r="P162" s="22"/>
      <c r="Q162" s="24">
        <v>695000</v>
      </c>
      <c r="R162" s="24">
        <f t="shared" si="19"/>
        <v>2784.5499759345421</v>
      </c>
      <c r="S162" s="26">
        <f t="shared" si="20"/>
        <v>3.0200237569408399</v>
      </c>
      <c r="T162" s="27">
        <f t="shared" si="21"/>
        <v>0.86302644844574949</v>
      </c>
      <c r="U162" s="22"/>
      <c r="V162" s="38">
        <f t="shared" si="22"/>
        <v>3.7709233329381955</v>
      </c>
      <c r="W162" s="22"/>
      <c r="X162" s="42">
        <f>I162-'(A) Current Law'!J160</f>
        <v>-56972.030000000144</v>
      </c>
      <c r="Y162" s="42">
        <f>J162-'(A) Current Law'!K160</f>
        <v>-182.80773303385286</v>
      </c>
      <c r="Z162" s="38">
        <f>O162-'(A) Current Law'!P160</f>
        <v>4.2758191608035734E-2</v>
      </c>
      <c r="AA162" s="44">
        <f>N162-'(A) Current Law'!O160</f>
        <v>-0.12299999999999978</v>
      </c>
      <c r="AB162" s="42">
        <f>Q162-'(A) Current Law'!R160</f>
        <v>0</v>
      </c>
      <c r="AC162" s="42">
        <f>M162-'(A) Current Law'!N160</f>
        <v>-66812</v>
      </c>
      <c r="AD162" s="38">
        <f>S162-'(A) Current Law'!T160</f>
        <v>0</v>
      </c>
    </row>
    <row r="163" spans="1:30">
      <c r="A163" s="28" t="s">
        <v>326</v>
      </c>
      <c r="B163" s="29" t="s">
        <v>327</v>
      </c>
      <c r="C163" s="30">
        <v>15281273</v>
      </c>
      <c r="D163" s="21">
        <v>213.46</v>
      </c>
      <c r="E163" s="22"/>
      <c r="F163" s="48">
        <v>2750</v>
      </c>
      <c r="G163" s="45">
        <f t="shared" si="23"/>
        <v>0</v>
      </c>
      <c r="H163" s="22"/>
      <c r="I163" s="23">
        <v>607377.01159999997</v>
      </c>
      <c r="J163" s="24">
        <f t="shared" si="16"/>
        <v>2845.3902913894872</v>
      </c>
      <c r="K163" s="26">
        <f t="shared" si="17"/>
        <v>39.746493083396906</v>
      </c>
      <c r="L163" s="22"/>
      <c r="M163" s="24">
        <v>281775</v>
      </c>
      <c r="N163" s="26">
        <v>19.873000000000001</v>
      </c>
      <c r="O163" s="25">
        <f t="shared" si="18"/>
        <v>21.307257032840131</v>
      </c>
      <c r="P163" s="22"/>
      <c r="Q163" s="24">
        <v>13000</v>
      </c>
      <c r="R163" s="24">
        <f t="shared" si="19"/>
        <v>1380.9378806333739</v>
      </c>
      <c r="S163" s="26">
        <f t="shared" si="20"/>
        <v>0.85071446600031286</v>
      </c>
      <c r="T163" s="27">
        <f t="shared" si="21"/>
        <v>0.4853245914320673</v>
      </c>
      <c r="U163" s="22"/>
      <c r="V163" s="38">
        <f t="shared" si="22"/>
        <v>19.289950516557095</v>
      </c>
      <c r="W163" s="22"/>
      <c r="X163" s="42">
        <f>I163-'(A) Current Law'!J161</f>
        <v>-95866.988400000031</v>
      </c>
      <c r="Y163" s="42">
        <f>J163-'(A) Current Law'!K161</f>
        <v>-449.10984915206609</v>
      </c>
      <c r="Z163" s="38">
        <f>O163-'(A) Current Law'!P161</f>
        <v>-2.9697125625594154</v>
      </c>
      <c r="AA163" s="44">
        <f>N163-'(A) Current Law'!O161</f>
        <v>-3.1370000000000005</v>
      </c>
      <c r="AB163" s="42">
        <f>Q163-'(A) Current Law'!R161</f>
        <v>0</v>
      </c>
      <c r="AC163" s="42">
        <f>M163-'(A) Current Law'!N161</f>
        <v>-50486</v>
      </c>
      <c r="AD163" s="38">
        <f>S163-'(A) Current Law'!T161</f>
        <v>0</v>
      </c>
    </row>
    <row r="164" spans="1:30">
      <c r="A164" s="28" t="s">
        <v>328</v>
      </c>
      <c r="B164" s="29" t="s">
        <v>329</v>
      </c>
      <c r="C164" s="30">
        <v>890219825</v>
      </c>
      <c r="D164" s="21">
        <v>1056.43</v>
      </c>
      <c r="E164" s="22"/>
      <c r="F164" s="48">
        <v>2750</v>
      </c>
      <c r="G164" s="45">
        <f t="shared" si="23"/>
        <v>0</v>
      </c>
      <c r="H164" s="22"/>
      <c r="I164" s="23">
        <v>2905182.5</v>
      </c>
      <c r="J164" s="24">
        <f t="shared" si="16"/>
        <v>2750</v>
      </c>
      <c r="K164" s="26">
        <f t="shared" si="17"/>
        <v>3.2634439476788781</v>
      </c>
      <c r="L164" s="22"/>
      <c r="M164" s="24">
        <v>176233</v>
      </c>
      <c r="N164" s="26">
        <v>1.6319999999999999</v>
      </c>
      <c r="O164" s="25">
        <f t="shared" si="18"/>
        <v>3.0654782373555878</v>
      </c>
      <c r="P164" s="22"/>
      <c r="Q164" s="24">
        <v>1114690</v>
      </c>
      <c r="R164" s="24">
        <f t="shared" si="19"/>
        <v>1221.9673807067197</v>
      </c>
      <c r="S164" s="26">
        <f t="shared" si="20"/>
        <v>1.2521513997961122</v>
      </c>
      <c r="T164" s="27">
        <f t="shared" si="21"/>
        <v>0.44435177480244359</v>
      </c>
      <c r="U164" s="22"/>
      <c r="V164" s="38">
        <f t="shared" si="22"/>
        <v>1.4501171101194021</v>
      </c>
      <c r="W164" s="22"/>
      <c r="X164" s="42">
        <f>I164-'(A) Current Law'!J162</f>
        <v>-158166.5</v>
      </c>
      <c r="Y164" s="42">
        <f>J164-'(A) Current Law'!K162</f>
        <v>-149.71791789328199</v>
      </c>
      <c r="Z164" s="38">
        <f>O164-'(A) Current Law'!P162</f>
        <v>7.8246403914898011E-2</v>
      </c>
      <c r="AA164" s="44">
        <f>N164-'(A) Current Law'!O162</f>
        <v>-8.900000000000019E-2</v>
      </c>
      <c r="AB164" s="42">
        <f>Q164-'(A) Current Law'!R162</f>
        <v>0</v>
      </c>
      <c r="AC164" s="42">
        <f>M164-'(A) Current Law'!N162</f>
        <v>-227823</v>
      </c>
      <c r="AD164" s="38">
        <f>S164-'(A) Current Law'!T162</f>
        <v>0</v>
      </c>
    </row>
    <row r="165" spans="1:30">
      <c r="A165" s="28" t="s">
        <v>330</v>
      </c>
      <c r="B165" s="29" t="s">
        <v>331</v>
      </c>
      <c r="C165" s="30">
        <v>894546478</v>
      </c>
      <c r="D165" s="21">
        <v>1631.51</v>
      </c>
      <c r="E165" s="22"/>
      <c r="F165" s="48">
        <v>2750</v>
      </c>
      <c r="G165" s="45">
        <f t="shared" si="23"/>
        <v>0</v>
      </c>
      <c r="H165" s="22"/>
      <c r="I165" s="23">
        <v>4486652.5</v>
      </c>
      <c r="J165" s="24">
        <f t="shared" si="16"/>
        <v>2750</v>
      </c>
      <c r="K165" s="26">
        <f t="shared" si="17"/>
        <v>5.0155610807737148</v>
      </c>
      <c r="L165" s="22"/>
      <c r="M165" s="24">
        <v>960659</v>
      </c>
      <c r="N165" s="26">
        <v>2.508</v>
      </c>
      <c r="O165" s="25">
        <f t="shared" si="18"/>
        <v>3.9416548907367113</v>
      </c>
      <c r="P165" s="22"/>
      <c r="Q165" s="24">
        <v>2320000</v>
      </c>
      <c r="R165" s="24">
        <f t="shared" si="19"/>
        <v>2010.8114568712419</v>
      </c>
      <c r="S165" s="26">
        <f t="shared" si="20"/>
        <v>2.5934929677292855</v>
      </c>
      <c r="T165" s="27">
        <f t="shared" si="21"/>
        <v>0.73120416613499706</v>
      </c>
      <c r="U165" s="22"/>
      <c r="V165" s="38">
        <f t="shared" si="22"/>
        <v>3.6673991577662886</v>
      </c>
      <c r="W165" s="22"/>
      <c r="X165" s="42">
        <f>I165-'(A) Current Law'!J163</f>
        <v>731679.5</v>
      </c>
      <c r="Y165" s="42">
        <f>J165-'(A) Current Law'!K163</f>
        <v>448.46767718248748</v>
      </c>
      <c r="Z165" s="38">
        <f>O165-'(A) Current Law'!P163</f>
        <v>0.57595386340563071</v>
      </c>
      <c r="AA165" s="44">
        <f>N165-'(A) Current Law'!O163</f>
        <v>0.40899999999999981</v>
      </c>
      <c r="AB165" s="42">
        <f>Q165-'(A) Current Law'!R163</f>
        <v>0</v>
      </c>
      <c r="AC165" s="42">
        <f>M165-'(A) Current Law'!N163</f>
        <v>216462</v>
      </c>
      <c r="AD165" s="38">
        <f>S165-'(A) Current Law'!T163</f>
        <v>0</v>
      </c>
    </row>
    <row r="166" spans="1:30">
      <c r="A166" s="28" t="s">
        <v>332</v>
      </c>
      <c r="B166" s="29" t="s">
        <v>333</v>
      </c>
      <c r="C166" s="30">
        <v>1013755195</v>
      </c>
      <c r="D166" s="21">
        <v>1542.04</v>
      </c>
      <c r="E166" s="22"/>
      <c r="F166" s="48">
        <v>2750</v>
      </c>
      <c r="G166" s="45">
        <f t="shared" si="23"/>
        <v>0</v>
      </c>
      <c r="H166" s="22"/>
      <c r="I166" s="23">
        <v>4240610</v>
      </c>
      <c r="J166" s="24">
        <f t="shared" si="16"/>
        <v>2750</v>
      </c>
      <c r="K166" s="26">
        <f t="shared" si="17"/>
        <v>4.18307104211683</v>
      </c>
      <c r="L166" s="22"/>
      <c r="M166" s="24">
        <v>666903</v>
      </c>
      <c r="N166" s="26">
        <v>2.0920000000000001</v>
      </c>
      <c r="O166" s="25">
        <f t="shared" si="18"/>
        <v>3.5252169533888309</v>
      </c>
      <c r="P166" s="22"/>
      <c r="Q166" s="24">
        <v>2800000</v>
      </c>
      <c r="R166" s="24">
        <f t="shared" si="19"/>
        <v>2248.2575030479106</v>
      </c>
      <c r="S166" s="26">
        <f t="shared" si="20"/>
        <v>2.7620080408071299</v>
      </c>
      <c r="T166" s="27">
        <f t="shared" si="21"/>
        <v>0.81754818292651288</v>
      </c>
      <c r="U166" s="22"/>
      <c r="V166" s="38">
        <f t="shared" si="22"/>
        <v>3.419862129535129</v>
      </c>
      <c r="W166" s="22"/>
      <c r="X166" s="42">
        <f>I166-'(A) Current Law'!J164</f>
        <v>138442</v>
      </c>
      <c r="Y166" s="42">
        <f>J166-'(A) Current Law'!K164</f>
        <v>89.778475266529767</v>
      </c>
      <c r="Z166" s="38">
        <f>O166-'(A) Current Law'!P164</f>
        <v>0.23480422213767316</v>
      </c>
      <c r="AA166" s="44">
        <f>N166-'(A) Current Law'!O164</f>
        <v>6.899999999999995E-2</v>
      </c>
      <c r="AB166" s="42">
        <f>Q166-'(A) Current Law'!R164</f>
        <v>0</v>
      </c>
      <c r="AC166" s="42">
        <f>M166-'(A) Current Law'!N164</f>
        <v>-99592</v>
      </c>
      <c r="AD166" s="38">
        <f>S166-'(A) Current Law'!T164</f>
        <v>0</v>
      </c>
    </row>
    <row r="167" spans="1:30">
      <c r="A167" s="28" t="s">
        <v>334</v>
      </c>
      <c r="B167" s="29" t="s">
        <v>335</v>
      </c>
      <c r="C167" s="30">
        <v>1920200131</v>
      </c>
      <c r="D167" s="21">
        <v>641.89</v>
      </c>
      <c r="E167" s="22"/>
      <c r="F167" s="48">
        <v>2750</v>
      </c>
      <c r="G167" s="45">
        <f t="shared" si="23"/>
        <v>0</v>
      </c>
      <c r="H167" s="22"/>
      <c r="I167" s="23">
        <v>1823649.4236000001</v>
      </c>
      <c r="J167" s="24">
        <f t="shared" si="16"/>
        <v>2841.0622125286268</v>
      </c>
      <c r="K167" s="26">
        <f t="shared" si="17"/>
        <v>0.94971841432501192</v>
      </c>
      <c r="L167" s="22"/>
      <c r="M167" s="24">
        <v>0</v>
      </c>
      <c r="N167" s="26">
        <v>0.47499999999999998</v>
      </c>
      <c r="O167" s="25">
        <f t="shared" si="18"/>
        <v>0.94971841432501192</v>
      </c>
      <c r="P167" s="22"/>
      <c r="Q167" s="24">
        <v>1469840</v>
      </c>
      <c r="R167" s="24">
        <f t="shared" si="19"/>
        <v>2289.8627490691551</v>
      </c>
      <c r="S167" s="26">
        <f t="shared" si="20"/>
        <v>0.76546187882746264</v>
      </c>
      <c r="T167" s="27">
        <f t="shared" si="21"/>
        <v>0.80598824586495477</v>
      </c>
      <c r="U167" s="22"/>
      <c r="V167" s="38">
        <f t="shared" si="22"/>
        <v>0.76546187882746264</v>
      </c>
      <c r="W167" s="22"/>
      <c r="X167" s="42">
        <f>I167-'(A) Current Law'!J165</f>
        <v>140857.4236000001</v>
      </c>
      <c r="Y167" s="42">
        <f>J167-'(A) Current Law'!K165</f>
        <v>219.44168564707388</v>
      </c>
      <c r="Z167" s="38">
        <f>O167-'(A) Current Law'!P165</f>
        <v>7.3355595245504279E-2</v>
      </c>
      <c r="AA167" s="44">
        <f>N167-'(A) Current Law'!O165</f>
        <v>3.6999999999999977E-2</v>
      </c>
      <c r="AB167" s="42">
        <f>Q167-'(A) Current Law'!R165</f>
        <v>0</v>
      </c>
      <c r="AC167" s="42">
        <f>M167-'(A) Current Law'!N165</f>
        <v>0</v>
      </c>
      <c r="AD167" s="38">
        <f>S167-'(A) Current Law'!T165</f>
        <v>0</v>
      </c>
    </row>
    <row r="168" spans="1:30">
      <c r="A168" s="28" t="s">
        <v>336</v>
      </c>
      <c r="B168" s="29" t="s">
        <v>337</v>
      </c>
      <c r="C168" s="30">
        <v>701150330</v>
      </c>
      <c r="D168" s="21">
        <v>1851.5700000000002</v>
      </c>
      <c r="E168" s="22"/>
      <c r="F168" s="48">
        <v>2750</v>
      </c>
      <c r="G168" s="45">
        <f t="shared" si="23"/>
        <v>0</v>
      </c>
      <c r="H168" s="22"/>
      <c r="I168" s="23">
        <v>5091817.5</v>
      </c>
      <c r="J168" s="24">
        <f t="shared" si="16"/>
        <v>2749.9999999999995</v>
      </c>
      <c r="K168" s="26">
        <f t="shared" si="17"/>
        <v>7.2620909983740578</v>
      </c>
      <c r="L168" s="22"/>
      <c r="M168" s="24">
        <v>1540447</v>
      </c>
      <c r="N168" s="26">
        <v>3.6309999999999998</v>
      </c>
      <c r="O168" s="25">
        <f t="shared" si="18"/>
        <v>5.0650628660475707</v>
      </c>
      <c r="P168" s="22"/>
      <c r="Q168" s="24">
        <v>1700000</v>
      </c>
      <c r="R168" s="24">
        <f t="shared" si="19"/>
        <v>1750.1077463990018</v>
      </c>
      <c r="S168" s="26">
        <f t="shared" si="20"/>
        <v>2.4245870354222041</v>
      </c>
      <c r="T168" s="27">
        <f t="shared" si="21"/>
        <v>0.63640281687236433</v>
      </c>
      <c r="U168" s="22"/>
      <c r="V168" s="38">
        <f t="shared" si="22"/>
        <v>4.6216151677486907</v>
      </c>
      <c r="W168" s="22"/>
      <c r="X168" s="42">
        <f>I168-'(A) Current Law'!J166</f>
        <v>-1698427.5</v>
      </c>
      <c r="Y168" s="42">
        <f>J168-'(A) Current Law'!K166</f>
        <v>-917.29046160825692</v>
      </c>
      <c r="Z168" s="38">
        <f>O168-'(A) Current Law'!P166</f>
        <v>-2.0884943461411476</v>
      </c>
      <c r="AA168" s="44">
        <f>N168-'(A) Current Law'!O166</f>
        <v>-0.16700000000000026</v>
      </c>
      <c r="AB168" s="42">
        <f>Q168-'(A) Current Law'!R166</f>
        <v>0</v>
      </c>
      <c r="AC168" s="42">
        <f>M168-'(A) Current Law'!N166</f>
        <v>-234079</v>
      </c>
      <c r="AD168" s="38">
        <f>S168-'(A) Current Law'!T166</f>
        <v>0</v>
      </c>
    </row>
    <row r="169" spans="1:30">
      <c r="A169" s="28" t="s">
        <v>338</v>
      </c>
      <c r="B169" s="29" t="s">
        <v>339</v>
      </c>
      <c r="C169" s="30">
        <v>7738380352</v>
      </c>
      <c r="D169" s="21">
        <v>6453.75</v>
      </c>
      <c r="E169" s="22"/>
      <c r="F169" s="48">
        <v>2750</v>
      </c>
      <c r="G169" s="45">
        <f t="shared" si="23"/>
        <v>0</v>
      </c>
      <c r="H169" s="22"/>
      <c r="I169" s="23">
        <v>17747812.5</v>
      </c>
      <c r="J169" s="24">
        <f t="shared" si="16"/>
        <v>2750</v>
      </c>
      <c r="K169" s="26">
        <f t="shared" si="17"/>
        <v>2.2934789571842438</v>
      </c>
      <c r="L169" s="22"/>
      <c r="M169" s="24">
        <v>0</v>
      </c>
      <c r="N169" s="26">
        <v>1.147</v>
      </c>
      <c r="O169" s="25">
        <f t="shared" si="18"/>
        <v>2.2934789571842438</v>
      </c>
      <c r="P169" s="22"/>
      <c r="Q169" s="24">
        <v>13200000</v>
      </c>
      <c r="R169" s="24">
        <f t="shared" si="19"/>
        <v>2045.3224869262058</v>
      </c>
      <c r="S169" s="26">
        <f t="shared" si="20"/>
        <v>1.7057833034258174</v>
      </c>
      <c r="T169" s="27">
        <f t="shared" si="21"/>
        <v>0.74375363160952934</v>
      </c>
      <c r="U169" s="22"/>
      <c r="V169" s="38">
        <f t="shared" si="22"/>
        <v>1.7057833034258174</v>
      </c>
      <c r="W169" s="22"/>
      <c r="X169" s="42">
        <f>I169-'(A) Current Law'!J167</f>
        <v>2212022.5</v>
      </c>
      <c r="Y169" s="42">
        <f>J169-'(A) Current Law'!K167</f>
        <v>342.74995157853982</v>
      </c>
      <c r="Z169" s="38">
        <f>O169-'(A) Current Law'!P167</f>
        <v>0.28585083691683622</v>
      </c>
      <c r="AA169" s="44">
        <f>N169-'(A) Current Law'!O167</f>
        <v>0.14300000000000002</v>
      </c>
      <c r="AB169" s="42">
        <f>Q169-'(A) Current Law'!R167</f>
        <v>0</v>
      </c>
      <c r="AC169" s="42">
        <f>M169-'(A) Current Law'!N167</f>
        <v>0</v>
      </c>
      <c r="AD169" s="38">
        <f>S169-'(A) Current Law'!T167</f>
        <v>0</v>
      </c>
    </row>
    <row r="170" spans="1:30">
      <c r="A170" s="28" t="s">
        <v>340</v>
      </c>
      <c r="B170" s="29" t="s">
        <v>341</v>
      </c>
      <c r="C170" s="30">
        <v>2008981116</v>
      </c>
      <c r="D170" s="21">
        <v>2043.0800000000002</v>
      </c>
      <c r="E170" s="22"/>
      <c r="F170" s="48">
        <v>2750</v>
      </c>
      <c r="G170" s="45">
        <f t="shared" si="23"/>
        <v>0</v>
      </c>
      <c r="H170" s="22"/>
      <c r="I170" s="23">
        <v>5618470</v>
      </c>
      <c r="J170" s="24">
        <f t="shared" si="16"/>
        <v>2750</v>
      </c>
      <c r="K170" s="26">
        <f t="shared" si="17"/>
        <v>2.796676362586576</v>
      </c>
      <c r="L170" s="22"/>
      <c r="M170" s="24">
        <v>0</v>
      </c>
      <c r="N170" s="26">
        <v>1.3979999999999999</v>
      </c>
      <c r="O170" s="25">
        <f t="shared" si="18"/>
        <v>2.796676362586576</v>
      </c>
      <c r="P170" s="22"/>
      <c r="Q170" s="24">
        <v>3533292</v>
      </c>
      <c r="R170" s="24">
        <f t="shared" si="19"/>
        <v>1729.3948352487419</v>
      </c>
      <c r="S170" s="26">
        <f t="shared" si="20"/>
        <v>1.7587482390252593</v>
      </c>
      <c r="T170" s="27">
        <f t="shared" si="21"/>
        <v>0.62887084918136071</v>
      </c>
      <c r="U170" s="22"/>
      <c r="V170" s="38">
        <f t="shared" si="22"/>
        <v>1.7587482390252593</v>
      </c>
      <c r="W170" s="22"/>
      <c r="X170" s="42">
        <f>I170-'(A) Current Law'!J168</f>
        <v>412067</v>
      </c>
      <c r="Y170" s="42">
        <f>J170-'(A) Current Law'!K168</f>
        <v>201.68911643205365</v>
      </c>
      <c r="Z170" s="38">
        <f>O170-'(A) Current Law'!P168</f>
        <v>0.23410772567958782</v>
      </c>
      <c r="AA170" s="44">
        <f>N170-'(A) Current Law'!O168</f>
        <v>0.10199999999999987</v>
      </c>
      <c r="AB170" s="42">
        <f>Q170-'(A) Current Law'!R168</f>
        <v>0</v>
      </c>
      <c r="AC170" s="42">
        <f>M170-'(A) Current Law'!N168</f>
        <v>-58251</v>
      </c>
      <c r="AD170" s="38">
        <f>S170-'(A) Current Law'!T168</f>
        <v>0</v>
      </c>
    </row>
    <row r="171" spans="1:30">
      <c r="A171" s="28" t="s">
        <v>342</v>
      </c>
      <c r="B171" s="29" t="s">
        <v>343</v>
      </c>
      <c r="C171" s="30">
        <v>52709625</v>
      </c>
      <c r="D171" s="21">
        <v>41.89</v>
      </c>
      <c r="E171" s="22"/>
      <c r="F171" s="48">
        <v>2750</v>
      </c>
      <c r="G171" s="45">
        <f t="shared" si="23"/>
        <v>0</v>
      </c>
      <c r="H171" s="22"/>
      <c r="I171" s="23">
        <v>421276.25760000001</v>
      </c>
      <c r="J171" s="24">
        <f t="shared" si="16"/>
        <v>10056.726130341371</v>
      </c>
      <c r="K171" s="26">
        <f t="shared" si="17"/>
        <v>7.9923971684488366</v>
      </c>
      <c r="L171" s="22"/>
      <c r="M171" s="24">
        <v>135049</v>
      </c>
      <c r="N171" s="26">
        <v>3.996</v>
      </c>
      <c r="O171" s="25">
        <f t="shared" si="18"/>
        <v>5.4302654894623137</v>
      </c>
      <c r="P171" s="22"/>
      <c r="Q171" s="24">
        <v>0</v>
      </c>
      <c r="R171" s="24">
        <f t="shared" si="19"/>
        <v>3223.8959178801624</v>
      </c>
      <c r="S171" s="26">
        <f t="shared" si="20"/>
        <v>0</v>
      </c>
      <c r="T171" s="27">
        <f t="shared" si="21"/>
        <v>0.32057111589760762</v>
      </c>
      <c r="U171" s="22"/>
      <c r="V171" s="38">
        <f t="shared" si="22"/>
        <v>2.5621316789865229</v>
      </c>
      <c r="W171" s="22"/>
      <c r="X171" s="42">
        <f>I171-'(A) Current Law'!J169</f>
        <v>-23561.742399999988</v>
      </c>
      <c r="Y171" s="42">
        <f>J171-'(A) Current Law'!K169</f>
        <v>-562.46699450942833</v>
      </c>
      <c r="Z171" s="38">
        <f>O171-'(A) Current Law'!P169</f>
        <v>-5.6341558112015022E-2</v>
      </c>
      <c r="AA171" s="44">
        <f>N171-'(A) Current Law'!O169</f>
        <v>-0.22399999999999975</v>
      </c>
      <c r="AB171" s="42">
        <f>Q171-'(A) Current Law'!R169</f>
        <v>0</v>
      </c>
      <c r="AC171" s="42">
        <f>M171-'(A) Current Law'!N169</f>
        <v>-20592</v>
      </c>
      <c r="AD171" s="38">
        <f>S171-'(A) Current Law'!T169</f>
        <v>0</v>
      </c>
    </row>
    <row r="172" spans="1:30">
      <c r="A172" s="28" t="s">
        <v>344</v>
      </c>
      <c r="B172" s="29" t="s">
        <v>345</v>
      </c>
      <c r="C172" s="30">
        <v>11367474204</v>
      </c>
      <c r="D172" s="21">
        <v>13316.62</v>
      </c>
      <c r="E172" s="22"/>
      <c r="F172" s="48">
        <v>2750</v>
      </c>
      <c r="G172" s="45">
        <f t="shared" si="23"/>
        <v>0</v>
      </c>
      <c r="H172" s="22"/>
      <c r="I172" s="23">
        <v>36620705</v>
      </c>
      <c r="J172" s="24">
        <f t="shared" si="16"/>
        <v>2750</v>
      </c>
      <c r="K172" s="26">
        <f t="shared" si="17"/>
        <v>3.2215340314661867</v>
      </c>
      <c r="L172" s="22"/>
      <c r="M172" s="24">
        <v>2011751</v>
      </c>
      <c r="N172" s="26">
        <v>1.611</v>
      </c>
      <c r="O172" s="25">
        <f t="shared" si="18"/>
        <v>3.044559712994269</v>
      </c>
      <c r="P172" s="22"/>
      <c r="Q172" s="24">
        <v>27500000</v>
      </c>
      <c r="R172" s="24">
        <f t="shared" si="19"/>
        <v>2216.1592806583049</v>
      </c>
      <c r="S172" s="26">
        <f t="shared" si="20"/>
        <v>2.4191829694518479</v>
      </c>
      <c r="T172" s="27">
        <f t="shared" si="21"/>
        <v>0.80587610205756555</v>
      </c>
      <c r="U172" s="22"/>
      <c r="V172" s="38">
        <f t="shared" si="22"/>
        <v>2.5961572879237651</v>
      </c>
      <c r="W172" s="22"/>
      <c r="X172" s="42">
        <f>I172-'(A) Current Law'!J170</f>
        <v>5105203</v>
      </c>
      <c r="Y172" s="42">
        <f>J172-'(A) Current Law'!K170</f>
        <v>383.37078027307234</v>
      </c>
      <c r="Z172" s="38">
        <f>O172-'(A) Current Law'!P170</f>
        <v>0.39115021685603635</v>
      </c>
      <c r="AA172" s="44">
        <f>N172-'(A) Current Law'!O170</f>
        <v>0.22500000000000009</v>
      </c>
      <c r="AB172" s="42">
        <f>Q172-'(A) Current Law'!R170</f>
        <v>0</v>
      </c>
      <c r="AC172" s="42">
        <f>M172-'(A) Current Law'!N170</f>
        <v>658813</v>
      </c>
      <c r="AD172" s="38">
        <f>S172-'(A) Current Law'!T170</f>
        <v>0</v>
      </c>
    </row>
    <row r="173" spans="1:30">
      <c r="A173" s="28" t="s">
        <v>346</v>
      </c>
      <c r="B173" s="29" t="s">
        <v>347</v>
      </c>
      <c r="C173" s="30">
        <v>166273135</v>
      </c>
      <c r="D173" s="21">
        <v>342.51000000000005</v>
      </c>
      <c r="E173" s="22"/>
      <c r="F173" s="48">
        <v>2750</v>
      </c>
      <c r="G173" s="45">
        <f t="shared" si="23"/>
        <v>0</v>
      </c>
      <c r="H173" s="22"/>
      <c r="I173" s="23">
        <v>1090382.1460000002</v>
      </c>
      <c r="J173" s="24">
        <f t="shared" si="16"/>
        <v>3183.5045575311669</v>
      </c>
      <c r="K173" s="26">
        <f t="shared" si="17"/>
        <v>6.5577770335538581</v>
      </c>
      <c r="L173" s="22"/>
      <c r="M173" s="24">
        <v>306763</v>
      </c>
      <c r="N173" s="26">
        <v>3.2789999999999999</v>
      </c>
      <c r="O173" s="25">
        <f t="shared" si="18"/>
        <v>4.7128427932750538</v>
      </c>
      <c r="P173" s="22"/>
      <c r="Q173" s="24">
        <v>250000</v>
      </c>
      <c r="R173" s="24">
        <f t="shared" si="19"/>
        <v>1625.5379404980874</v>
      </c>
      <c r="S173" s="26">
        <f t="shared" si="20"/>
        <v>1.5035501676202834</v>
      </c>
      <c r="T173" s="27">
        <f t="shared" si="21"/>
        <v>0.51061272604513086</v>
      </c>
      <c r="U173" s="22"/>
      <c r="V173" s="38">
        <f t="shared" si="22"/>
        <v>3.3484844078990874</v>
      </c>
      <c r="W173" s="22"/>
      <c r="X173" s="42">
        <f>I173-'(A) Current Law'!J171</f>
        <v>81778.146000000183</v>
      </c>
      <c r="Y173" s="42">
        <f>J173-'(A) Current Law'!K171</f>
        <v>238.76133835508472</v>
      </c>
      <c r="Z173" s="38">
        <f>O173-'(A) Current Law'!P171</f>
        <v>0.41288176830249856</v>
      </c>
      <c r="AA173" s="44">
        <f>N173-'(A) Current Law'!O171</f>
        <v>0.246</v>
      </c>
      <c r="AB173" s="42">
        <f>Q173-'(A) Current Law'!R171</f>
        <v>0</v>
      </c>
      <c r="AC173" s="42">
        <f>M173-'(A) Current Law'!N171</f>
        <v>13127</v>
      </c>
      <c r="AD173" s="38">
        <f>S173-'(A) Current Law'!T171</f>
        <v>0</v>
      </c>
    </row>
    <row r="174" spans="1:30">
      <c r="A174" s="28" t="s">
        <v>348</v>
      </c>
      <c r="B174" s="29" t="s">
        <v>349</v>
      </c>
      <c r="C174" s="30">
        <v>23667332954</v>
      </c>
      <c r="D174" s="21">
        <v>18681.169999999998</v>
      </c>
      <c r="E174" s="22"/>
      <c r="F174" s="48">
        <v>2750</v>
      </c>
      <c r="G174" s="45">
        <f t="shared" si="23"/>
        <v>0</v>
      </c>
      <c r="H174" s="22"/>
      <c r="I174" s="23">
        <v>51373217.499999993</v>
      </c>
      <c r="J174" s="24">
        <f t="shared" si="16"/>
        <v>2750</v>
      </c>
      <c r="K174" s="26">
        <f t="shared" si="17"/>
        <v>2.1706382210386508</v>
      </c>
      <c r="L174" s="22"/>
      <c r="M174" s="24">
        <v>0</v>
      </c>
      <c r="N174" s="26">
        <v>1.085</v>
      </c>
      <c r="O174" s="25">
        <f t="shared" si="18"/>
        <v>2.1706382210386508</v>
      </c>
      <c r="P174" s="22"/>
      <c r="Q174" s="24">
        <v>44500000</v>
      </c>
      <c r="R174" s="24">
        <f t="shared" si="19"/>
        <v>2382.0777820661128</v>
      </c>
      <c r="S174" s="26">
        <f t="shared" si="20"/>
        <v>1.8802287560871571</v>
      </c>
      <c r="T174" s="27">
        <f t="shared" si="21"/>
        <v>0.8662101025694956</v>
      </c>
      <c r="U174" s="22"/>
      <c r="V174" s="38">
        <f t="shared" si="22"/>
        <v>1.8802287560871571</v>
      </c>
      <c r="W174" s="22"/>
      <c r="X174" s="42">
        <f>I174-'(A) Current Law'!J172</f>
        <v>6825529.4999999925</v>
      </c>
      <c r="Y174" s="42">
        <f>J174-'(A) Current Law'!K172</f>
        <v>365.36948702891732</v>
      </c>
      <c r="Z174" s="38">
        <f>O174-'(A) Current Law'!P172</f>
        <v>0.28839453576227392</v>
      </c>
      <c r="AA174" s="44">
        <f>N174-'(A) Current Law'!O172</f>
        <v>0.17299999999999993</v>
      </c>
      <c r="AB174" s="42">
        <f>Q174-'(A) Current Law'!R172</f>
        <v>0</v>
      </c>
      <c r="AC174" s="42">
        <f>M174-'(A) Current Law'!N172</f>
        <v>0</v>
      </c>
      <c r="AD174" s="38">
        <f>S174-'(A) Current Law'!T172</f>
        <v>0</v>
      </c>
    </row>
    <row r="175" spans="1:30">
      <c r="A175" s="28" t="s">
        <v>350</v>
      </c>
      <c r="B175" s="29" t="s">
        <v>351</v>
      </c>
      <c r="C175" s="30">
        <v>3998286107</v>
      </c>
      <c r="D175" s="21">
        <v>5344.88</v>
      </c>
      <c r="E175" s="22"/>
      <c r="F175" s="48">
        <v>2750</v>
      </c>
      <c r="G175" s="45">
        <f t="shared" si="23"/>
        <v>0</v>
      </c>
      <c r="H175" s="22"/>
      <c r="I175" s="23">
        <v>14698420</v>
      </c>
      <c r="J175" s="24">
        <f t="shared" si="16"/>
        <v>2750</v>
      </c>
      <c r="K175" s="26">
        <f t="shared" si="17"/>
        <v>3.6761801448542513</v>
      </c>
      <c r="L175" s="22"/>
      <c r="M175" s="24">
        <v>1615386</v>
      </c>
      <c r="N175" s="26">
        <v>1.8380000000000001</v>
      </c>
      <c r="O175" s="25">
        <f t="shared" si="18"/>
        <v>3.2721605332582069</v>
      </c>
      <c r="P175" s="22"/>
      <c r="Q175" s="24">
        <v>3200000</v>
      </c>
      <c r="R175" s="24">
        <f t="shared" si="19"/>
        <v>900.93435212764359</v>
      </c>
      <c r="S175" s="26">
        <f t="shared" si="20"/>
        <v>0.80034292553441821</v>
      </c>
      <c r="T175" s="27">
        <f t="shared" si="21"/>
        <v>0.32761249168277951</v>
      </c>
      <c r="U175" s="22"/>
      <c r="V175" s="38">
        <f t="shared" si="22"/>
        <v>1.2043625371304625</v>
      </c>
      <c r="W175" s="22"/>
      <c r="X175" s="42">
        <f>I175-'(A) Current Law'!J173</f>
        <v>1743578</v>
      </c>
      <c r="Y175" s="42">
        <f>J175-'(A) Current Law'!K173</f>
        <v>326.21462034694878</v>
      </c>
      <c r="Z175" s="38">
        <f>O175-'(A) Current Law'!P173</f>
        <v>0.3850724932626739</v>
      </c>
      <c r="AA175" s="44">
        <f>N175-'(A) Current Law'!O173</f>
        <v>0.21799999999999997</v>
      </c>
      <c r="AB175" s="42">
        <f>Q175-'(A) Current Law'!R173</f>
        <v>0</v>
      </c>
      <c r="AC175" s="42">
        <f>M175-'(A) Current Law'!N173</f>
        <v>203948</v>
      </c>
      <c r="AD175" s="38">
        <f>S175-'(A) Current Law'!T173</f>
        <v>0</v>
      </c>
    </row>
    <row r="176" spans="1:30">
      <c r="A176" s="28" t="s">
        <v>352</v>
      </c>
      <c r="B176" s="29" t="s">
        <v>353</v>
      </c>
      <c r="C176" s="30">
        <v>94451689</v>
      </c>
      <c r="D176" s="21">
        <v>111.46000000000001</v>
      </c>
      <c r="E176" s="22"/>
      <c r="F176" s="48">
        <v>2750</v>
      </c>
      <c r="G176" s="45">
        <f t="shared" si="23"/>
        <v>0</v>
      </c>
      <c r="H176" s="22"/>
      <c r="I176" s="23">
        <v>535389.80560000008</v>
      </c>
      <c r="J176" s="24">
        <f t="shared" si="16"/>
        <v>4803.4254943477481</v>
      </c>
      <c r="K176" s="26">
        <f t="shared" si="17"/>
        <v>5.6683984295929335</v>
      </c>
      <c r="L176" s="22"/>
      <c r="M176" s="24">
        <v>132242</v>
      </c>
      <c r="N176" s="26">
        <v>2.8340000000000001</v>
      </c>
      <c r="O176" s="25">
        <f t="shared" si="18"/>
        <v>4.2682964155357777</v>
      </c>
      <c r="P176" s="22"/>
      <c r="Q176" s="24">
        <v>333000</v>
      </c>
      <c r="R176" s="24">
        <f t="shared" si="19"/>
        <v>4174.0714157545308</v>
      </c>
      <c r="S176" s="26">
        <f t="shared" si="20"/>
        <v>3.5256119136207293</v>
      </c>
      <c r="T176" s="27">
        <f t="shared" si="21"/>
        <v>0.86897807005983818</v>
      </c>
      <c r="U176" s="22"/>
      <c r="V176" s="38">
        <f t="shared" si="22"/>
        <v>4.9257139276778839</v>
      </c>
      <c r="W176" s="22"/>
      <c r="X176" s="42">
        <f>I176-'(A) Current Law'!J174</f>
        <v>-83863.19439999992</v>
      </c>
      <c r="Y176" s="42">
        <f>J176-'(A) Current Law'!K174</f>
        <v>-752.40619415036781</v>
      </c>
      <c r="Z176" s="38">
        <f>O176-'(A) Current Law'!P174</f>
        <v>-0.27690552362700416</v>
      </c>
      <c r="AA176" s="44">
        <f>N176-'(A) Current Law'!O174</f>
        <v>-0.44399999999999995</v>
      </c>
      <c r="AB176" s="42">
        <f>Q176-'(A) Current Law'!R174</f>
        <v>0</v>
      </c>
      <c r="AC176" s="42">
        <f>M176-'(A) Current Law'!N174</f>
        <v>-57709</v>
      </c>
      <c r="AD176" s="38">
        <f>S176-'(A) Current Law'!T174</f>
        <v>0</v>
      </c>
    </row>
    <row r="177" spans="1:30">
      <c r="A177" s="28" t="s">
        <v>354</v>
      </c>
      <c r="B177" s="29" t="s">
        <v>355</v>
      </c>
      <c r="C177" s="30">
        <v>147599910</v>
      </c>
      <c r="D177" s="21">
        <v>274.53999999999996</v>
      </c>
      <c r="E177" s="22"/>
      <c r="F177" s="48">
        <v>2750</v>
      </c>
      <c r="G177" s="45">
        <f t="shared" si="23"/>
        <v>0</v>
      </c>
      <c r="H177" s="22"/>
      <c r="I177" s="23">
        <v>906964.71039999998</v>
      </c>
      <c r="J177" s="24">
        <f t="shared" si="16"/>
        <v>3303.579479857216</v>
      </c>
      <c r="K177" s="26">
        <f t="shared" si="17"/>
        <v>6.1447511072330592</v>
      </c>
      <c r="L177" s="22"/>
      <c r="M177" s="24">
        <v>241798</v>
      </c>
      <c r="N177" s="26">
        <v>3.0720000000000001</v>
      </c>
      <c r="O177" s="25">
        <f t="shared" si="18"/>
        <v>4.5065522763530135</v>
      </c>
      <c r="P177" s="22"/>
      <c r="Q177" s="24">
        <v>306400</v>
      </c>
      <c r="R177" s="24">
        <f t="shared" si="19"/>
        <v>1996.7873533911272</v>
      </c>
      <c r="S177" s="26">
        <f t="shared" si="20"/>
        <v>2.0758820245893106</v>
      </c>
      <c r="T177" s="27">
        <f t="shared" si="21"/>
        <v>0.60443145550638622</v>
      </c>
      <c r="U177" s="22"/>
      <c r="V177" s="38">
        <f t="shared" si="22"/>
        <v>3.7140808554693563</v>
      </c>
      <c r="W177" s="22"/>
      <c r="X177" s="42">
        <f>I177-'(A) Current Law'!J175</f>
        <v>-98194.289600000018</v>
      </c>
      <c r="Y177" s="42">
        <f>J177-'(A) Current Law'!K175</f>
        <v>-357.66842573031272</v>
      </c>
      <c r="Z177" s="38">
        <f>O177-'(A) Current Law'!P175</f>
        <v>-0.16546276755859868</v>
      </c>
      <c r="AA177" s="44">
        <f>N177-'(A) Current Law'!O175</f>
        <v>-0.33299999999999974</v>
      </c>
      <c r="AB177" s="42">
        <f>Q177-'(A) Current Law'!R175</f>
        <v>0</v>
      </c>
      <c r="AC177" s="42">
        <f>M177-'(A) Current Law'!N175</f>
        <v>-73772</v>
      </c>
      <c r="AD177" s="38">
        <f>S177-'(A) Current Law'!T175</f>
        <v>0</v>
      </c>
    </row>
    <row r="178" spans="1:30">
      <c r="A178" s="28" t="s">
        <v>356</v>
      </c>
      <c r="B178" s="29" t="s">
        <v>357</v>
      </c>
      <c r="C178" s="30">
        <v>2119596716</v>
      </c>
      <c r="D178" s="21">
        <v>877.66</v>
      </c>
      <c r="E178" s="22"/>
      <c r="F178" s="48">
        <v>2948.957455050931</v>
      </c>
      <c r="G178" s="45">
        <f t="shared" si="23"/>
        <v>1</v>
      </c>
      <c r="H178" s="22"/>
      <c r="I178" s="23">
        <v>2588182</v>
      </c>
      <c r="J178" s="24">
        <f t="shared" si="16"/>
        <v>2948.957455050931</v>
      </c>
      <c r="K178" s="26">
        <f t="shared" si="17"/>
        <v>1.2210728486522151</v>
      </c>
      <c r="L178" s="22"/>
      <c r="M178" s="24">
        <v>0</v>
      </c>
      <c r="N178" s="26">
        <v>0.61099999999999999</v>
      </c>
      <c r="O178" s="25">
        <f t="shared" si="18"/>
        <v>1.2210728486522151</v>
      </c>
      <c r="P178" s="22"/>
      <c r="Q178" s="24">
        <v>2588182</v>
      </c>
      <c r="R178" s="24">
        <f t="shared" si="19"/>
        <v>2948.957455050931</v>
      </c>
      <c r="S178" s="26">
        <f t="shared" si="20"/>
        <v>1.2210728486522151</v>
      </c>
      <c r="T178" s="27">
        <f t="shared" si="21"/>
        <v>1</v>
      </c>
      <c r="U178" s="22"/>
      <c r="V178" s="38">
        <f t="shared" si="22"/>
        <v>1.2210728486522151</v>
      </c>
      <c r="W178" s="22"/>
      <c r="X178" s="42">
        <f>I178-'(A) Current Law'!J176</f>
        <v>-9694</v>
      </c>
      <c r="Y178" s="42">
        <f>J178-'(A) Current Law'!K176</f>
        <v>-11.045279493197995</v>
      </c>
      <c r="Z178" s="38">
        <f>O178-'(A) Current Law'!P176</f>
        <v>-4.5735115207641286E-3</v>
      </c>
      <c r="AA178" s="44">
        <f>N178-'(A) Current Law'!O176</f>
        <v>-2.0000000000000018E-3</v>
      </c>
      <c r="AB178" s="42">
        <f>Q178-'(A) Current Law'!R176</f>
        <v>0</v>
      </c>
      <c r="AC178" s="42">
        <f>M178-'(A) Current Law'!N176</f>
        <v>0</v>
      </c>
      <c r="AD178" s="38">
        <f>S178-'(A) Current Law'!T176</f>
        <v>0</v>
      </c>
    </row>
    <row r="179" spans="1:30">
      <c r="A179" s="28" t="s">
        <v>358</v>
      </c>
      <c r="B179" s="29" t="s">
        <v>359</v>
      </c>
      <c r="C179" s="30">
        <v>852125247</v>
      </c>
      <c r="D179" s="21">
        <v>651.16</v>
      </c>
      <c r="E179" s="22"/>
      <c r="F179" s="48">
        <v>2750</v>
      </c>
      <c r="G179" s="45">
        <f t="shared" si="23"/>
        <v>0</v>
      </c>
      <c r="H179" s="22"/>
      <c r="I179" s="23">
        <v>1876657.952</v>
      </c>
      <c r="J179" s="24">
        <f t="shared" si="16"/>
        <v>2882.0227778119051</v>
      </c>
      <c r="K179" s="26">
        <f t="shared" si="17"/>
        <v>2.2023264286640716</v>
      </c>
      <c r="L179" s="22"/>
      <c r="M179" s="24">
        <v>0</v>
      </c>
      <c r="N179" s="26">
        <v>1.101</v>
      </c>
      <c r="O179" s="25">
        <f t="shared" si="18"/>
        <v>2.2023264286640716</v>
      </c>
      <c r="P179" s="22"/>
      <c r="Q179" s="24">
        <v>1493197</v>
      </c>
      <c r="R179" s="24">
        <f t="shared" si="19"/>
        <v>2293.133792001966</v>
      </c>
      <c r="S179" s="26">
        <f t="shared" si="20"/>
        <v>1.7523210411344614</v>
      </c>
      <c r="T179" s="27">
        <f t="shared" si="21"/>
        <v>0.79566817086121833</v>
      </c>
      <c r="U179" s="22"/>
      <c r="V179" s="38">
        <f t="shared" si="22"/>
        <v>1.7523210411344614</v>
      </c>
      <c r="W179" s="22"/>
      <c r="X179" s="42">
        <f>I179-'(A) Current Law'!J177</f>
        <v>-85513.047999999952</v>
      </c>
      <c r="Y179" s="42">
        <f>J179-'(A) Current Law'!K177</f>
        <v>-131.32417224645224</v>
      </c>
      <c r="Z179" s="38">
        <f>O179-'(A) Current Law'!P177</f>
        <v>-0.10035267503346246</v>
      </c>
      <c r="AA179" s="44">
        <f>N179-'(A) Current Law'!O177</f>
        <v>-5.0000000000000044E-2</v>
      </c>
      <c r="AB179" s="42">
        <f>Q179-'(A) Current Law'!R177</f>
        <v>0</v>
      </c>
      <c r="AC179" s="42">
        <f>M179-'(A) Current Law'!N177</f>
        <v>0</v>
      </c>
      <c r="AD179" s="38">
        <f>S179-'(A) Current Law'!T177</f>
        <v>0</v>
      </c>
    </row>
    <row r="180" spans="1:30">
      <c r="A180" s="28" t="s">
        <v>360</v>
      </c>
      <c r="B180" s="29" t="s">
        <v>361</v>
      </c>
      <c r="C180" s="30">
        <v>175393298</v>
      </c>
      <c r="D180" s="21">
        <v>206.97</v>
      </c>
      <c r="E180" s="22"/>
      <c r="F180" s="48">
        <v>2750</v>
      </c>
      <c r="G180" s="45">
        <f t="shared" si="23"/>
        <v>0</v>
      </c>
      <c r="H180" s="22"/>
      <c r="I180" s="23">
        <v>754245.31040000007</v>
      </c>
      <c r="J180" s="24">
        <f t="shared" si="16"/>
        <v>3644.2253002850657</v>
      </c>
      <c r="K180" s="26">
        <f t="shared" si="17"/>
        <v>4.3003086149848215</v>
      </c>
      <c r="L180" s="22"/>
      <c r="M180" s="24">
        <v>125591</v>
      </c>
      <c r="N180" s="26">
        <v>2.15</v>
      </c>
      <c r="O180" s="25">
        <f t="shared" si="18"/>
        <v>3.5842550289464312</v>
      </c>
      <c r="P180" s="22"/>
      <c r="Q180" s="24">
        <v>628654.31040000007</v>
      </c>
      <c r="R180" s="24">
        <f t="shared" si="19"/>
        <v>3644.2253002850657</v>
      </c>
      <c r="S180" s="26">
        <f t="shared" si="20"/>
        <v>3.5842550289464312</v>
      </c>
      <c r="T180" s="27">
        <f t="shared" si="21"/>
        <v>1</v>
      </c>
      <c r="U180" s="22"/>
      <c r="V180" s="38">
        <f t="shared" si="22"/>
        <v>4.3003086149848215</v>
      </c>
      <c r="W180" s="22"/>
      <c r="X180" s="42">
        <f>I180-'(A) Current Law'!J178</f>
        <v>-409381.68959999993</v>
      </c>
      <c r="Y180" s="42">
        <f>J180-'(A) Current Law'!K178</f>
        <v>-1977.9759849253514</v>
      </c>
      <c r="Z180" s="38">
        <f>O180-'(A) Current Law'!P178</f>
        <v>-1.8513004390851928</v>
      </c>
      <c r="AA180" s="44">
        <f>N180-'(A) Current Law'!O178</f>
        <v>-0.31600000000000028</v>
      </c>
      <c r="AB180" s="42">
        <f>Q180-'(A) Current Law'!R178</f>
        <v>-69345.689599999925</v>
      </c>
      <c r="AC180" s="42">
        <f>M180-'(A) Current Law'!N178</f>
        <v>-84676</v>
      </c>
      <c r="AD180" s="38">
        <f>S180-'(A) Current Law'!T178</f>
        <v>-0.39537251645727034</v>
      </c>
    </row>
    <row r="181" spans="1:30">
      <c r="A181" s="28" t="s">
        <v>362</v>
      </c>
      <c r="B181" s="29" t="s">
        <v>363</v>
      </c>
      <c r="C181" s="30">
        <v>344643227</v>
      </c>
      <c r="D181" s="21">
        <v>1011.8399999999999</v>
      </c>
      <c r="E181" s="22"/>
      <c r="F181" s="48">
        <v>2750</v>
      </c>
      <c r="G181" s="45">
        <f t="shared" si="23"/>
        <v>0</v>
      </c>
      <c r="H181" s="22"/>
      <c r="I181" s="23">
        <v>2782560</v>
      </c>
      <c r="J181" s="24">
        <f t="shared" si="16"/>
        <v>2750</v>
      </c>
      <c r="K181" s="26">
        <f t="shared" si="17"/>
        <v>8.0737405583774891</v>
      </c>
      <c r="L181" s="22"/>
      <c r="M181" s="24">
        <v>897077</v>
      </c>
      <c r="N181" s="26">
        <v>4.0369999999999999</v>
      </c>
      <c r="O181" s="25">
        <f t="shared" si="18"/>
        <v>5.4708256315160373</v>
      </c>
      <c r="P181" s="22"/>
      <c r="Q181" s="24">
        <v>814579</v>
      </c>
      <c r="R181" s="24">
        <f t="shared" si="19"/>
        <v>1691.6271347248578</v>
      </c>
      <c r="S181" s="26">
        <f t="shared" si="20"/>
        <v>2.3635427485130878</v>
      </c>
      <c r="T181" s="27">
        <f t="shared" si="21"/>
        <v>0.61513713989994823</v>
      </c>
      <c r="U181" s="22"/>
      <c r="V181" s="38">
        <f t="shared" si="22"/>
        <v>4.9664576753745404</v>
      </c>
      <c r="W181" s="22"/>
      <c r="X181" s="42">
        <f>I181-'(A) Current Law'!J179</f>
        <v>-28706</v>
      </c>
      <c r="Y181" s="42">
        <f>J181-'(A) Current Law'!K179</f>
        <v>-28.370098039215918</v>
      </c>
      <c r="Z181" s="38">
        <f>O181-'(A) Current Law'!P179</f>
        <v>0.12546017624190853</v>
      </c>
      <c r="AA181" s="44">
        <f>N181-'(A) Current Law'!O179</f>
        <v>-4.1999999999999815E-2</v>
      </c>
      <c r="AB181" s="42">
        <f>Q181-'(A) Current Law'!R179</f>
        <v>0</v>
      </c>
      <c r="AC181" s="42">
        <f>M181-'(A) Current Law'!N179</f>
        <v>-71945</v>
      </c>
      <c r="AD181" s="38">
        <f>S181-'(A) Current Law'!T179</f>
        <v>0</v>
      </c>
    </row>
    <row r="182" spans="1:30">
      <c r="A182" s="28" t="s">
        <v>364</v>
      </c>
      <c r="B182" s="29" t="s">
        <v>365</v>
      </c>
      <c r="C182" s="30">
        <v>8952915230</v>
      </c>
      <c r="D182" s="21">
        <v>8662.7799999999988</v>
      </c>
      <c r="E182" s="22"/>
      <c r="F182" s="48">
        <v>2750</v>
      </c>
      <c r="G182" s="45">
        <f t="shared" si="23"/>
        <v>0</v>
      </c>
      <c r="H182" s="22"/>
      <c r="I182" s="23">
        <v>23822644.999999996</v>
      </c>
      <c r="J182" s="24">
        <f t="shared" si="16"/>
        <v>2750</v>
      </c>
      <c r="K182" s="26">
        <f t="shared" si="17"/>
        <v>2.6608813317223823</v>
      </c>
      <c r="L182" s="22"/>
      <c r="M182" s="24">
        <v>0</v>
      </c>
      <c r="N182" s="26">
        <v>1.33</v>
      </c>
      <c r="O182" s="25">
        <f t="shared" si="18"/>
        <v>2.6608813317223823</v>
      </c>
      <c r="P182" s="22"/>
      <c r="Q182" s="24">
        <v>21348400</v>
      </c>
      <c r="R182" s="24">
        <f t="shared" si="19"/>
        <v>2464.3821036664908</v>
      </c>
      <c r="S182" s="26">
        <f t="shared" si="20"/>
        <v>2.3845193941370537</v>
      </c>
      <c r="T182" s="27">
        <f t="shared" si="21"/>
        <v>0.89613894678781481</v>
      </c>
      <c r="U182" s="22"/>
      <c r="V182" s="38">
        <f t="shared" si="22"/>
        <v>2.3845193941370537</v>
      </c>
      <c r="W182" s="22"/>
      <c r="X182" s="42">
        <f>I182-'(A) Current Law'!J180</f>
        <v>3181154.9999999963</v>
      </c>
      <c r="Y182" s="42">
        <f>J182-'(A) Current Law'!K180</f>
        <v>367.22103066221189</v>
      </c>
      <c r="Z182" s="38">
        <f>O182-'(A) Current Law'!P180</f>
        <v>0.35532057640179371</v>
      </c>
      <c r="AA182" s="44">
        <f>N182-'(A) Current Law'!O180</f>
        <v>0.19100000000000006</v>
      </c>
      <c r="AB182" s="42">
        <f>Q182-'(A) Current Law'!R180</f>
        <v>706910</v>
      </c>
      <c r="AC182" s="42">
        <f>M182-'(A) Current Law'!N180</f>
        <v>0</v>
      </c>
      <c r="AD182" s="38">
        <f>S182-'(A) Current Law'!T180</f>
        <v>7.8958638816465143E-2</v>
      </c>
    </row>
    <row r="183" spans="1:30">
      <c r="A183" s="28" t="s">
        <v>366</v>
      </c>
      <c r="B183" s="29" t="s">
        <v>367</v>
      </c>
      <c r="C183" s="30">
        <v>798934874</v>
      </c>
      <c r="D183" s="21">
        <v>1617.32</v>
      </c>
      <c r="E183" s="22"/>
      <c r="F183" s="48">
        <v>2750</v>
      </c>
      <c r="G183" s="45">
        <f t="shared" si="23"/>
        <v>0</v>
      </c>
      <c r="H183" s="22"/>
      <c r="I183" s="23">
        <v>4447630</v>
      </c>
      <c r="J183" s="24">
        <f t="shared" si="16"/>
        <v>2750</v>
      </c>
      <c r="K183" s="26">
        <f t="shared" si="17"/>
        <v>5.5669493781541943</v>
      </c>
      <c r="L183" s="22"/>
      <c r="M183" s="24">
        <v>1077947</v>
      </c>
      <c r="N183" s="26">
        <v>2.7829999999999999</v>
      </c>
      <c r="O183" s="25">
        <f t="shared" si="18"/>
        <v>4.2177192530464005</v>
      </c>
      <c r="P183" s="22"/>
      <c r="Q183" s="24">
        <v>1488093</v>
      </c>
      <c r="R183" s="24">
        <f t="shared" si="19"/>
        <v>1586.6000544110009</v>
      </c>
      <c r="S183" s="26">
        <f t="shared" si="20"/>
        <v>1.862596124449563</v>
      </c>
      <c r="T183" s="27">
        <f t="shared" si="21"/>
        <v>0.57694547433127308</v>
      </c>
      <c r="U183" s="22"/>
      <c r="V183" s="38">
        <f t="shared" si="22"/>
        <v>3.2118262495573573</v>
      </c>
      <c r="W183" s="22"/>
      <c r="X183" s="42">
        <f>I183-'(A) Current Law'!J181</f>
        <v>-17539</v>
      </c>
      <c r="Y183" s="42">
        <f>J183-'(A) Current Law'!K181</f>
        <v>-10.844483466475594</v>
      </c>
      <c r="Z183" s="38">
        <f>O183-'(A) Current Law'!P181</f>
        <v>0.15606403482644815</v>
      </c>
      <c r="AA183" s="44">
        <f>N183-'(A) Current Law'!O181</f>
        <v>-1.1000000000000121E-2</v>
      </c>
      <c r="AB183" s="42">
        <f>Q183-'(A) Current Law'!R181</f>
        <v>0</v>
      </c>
      <c r="AC183" s="42">
        <f>M183-'(A) Current Law'!N181</f>
        <v>-142224</v>
      </c>
      <c r="AD183" s="38">
        <f>S183-'(A) Current Law'!T181</f>
        <v>0</v>
      </c>
    </row>
    <row r="184" spans="1:30">
      <c r="A184" s="28" t="s">
        <v>368</v>
      </c>
      <c r="B184" s="29" t="s">
        <v>369</v>
      </c>
      <c r="C184" s="30">
        <v>470629818</v>
      </c>
      <c r="D184" s="21">
        <v>872.18999999999994</v>
      </c>
      <c r="E184" s="22"/>
      <c r="F184" s="48">
        <v>2750</v>
      </c>
      <c r="G184" s="45">
        <f t="shared" si="23"/>
        <v>0</v>
      </c>
      <c r="H184" s="22"/>
      <c r="I184" s="23">
        <v>2398522.5</v>
      </c>
      <c r="J184" s="24">
        <f t="shared" si="16"/>
        <v>2750</v>
      </c>
      <c r="K184" s="26">
        <f t="shared" si="17"/>
        <v>5.0964099771510867</v>
      </c>
      <c r="L184" s="22"/>
      <c r="M184" s="24">
        <v>524324</v>
      </c>
      <c r="N184" s="26">
        <v>2.548</v>
      </c>
      <c r="O184" s="25">
        <f t="shared" si="18"/>
        <v>3.9823199217691729</v>
      </c>
      <c r="P184" s="22"/>
      <c r="Q184" s="24">
        <v>970000</v>
      </c>
      <c r="R184" s="24">
        <f t="shared" si="19"/>
        <v>1713.3010009286968</v>
      </c>
      <c r="S184" s="26">
        <f t="shared" si="20"/>
        <v>2.0610678773438873</v>
      </c>
      <c r="T184" s="27">
        <f t="shared" si="21"/>
        <v>0.62301854579225335</v>
      </c>
      <c r="U184" s="22"/>
      <c r="V184" s="38">
        <f t="shared" si="22"/>
        <v>3.175157932725801</v>
      </c>
      <c r="W184" s="22"/>
      <c r="X184" s="42">
        <f>I184-'(A) Current Law'!J182</f>
        <v>160449.5</v>
      </c>
      <c r="Y184" s="42">
        <f>J184-'(A) Current Law'!K182</f>
        <v>183.96163679932124</v>
      </c>
      <c r="Z184" s="38">
        <f>O184-'(A) Current Law'!P182</f>
        <v>0.33771447095177498</v>
      </c>
      <c r="AA184" s="44">
        <f>N184-'(A) Current Law'!O182</f>
        <v>0.16999999999999993</v>
      </c>
      <c r="AB184" s="42">
        <f>Q184-'(A) Current Law'!R182</f>
        <v>0</v>
      </c>
      <c r="AC184" s="42">
        <f>M184-'(A) Current Law'!N182</f>
        <v>1511</v>
      </c>
      <c r="AD184" s="38">
        <f>S184-'(A) Current Law'!T182</f>
        <v>0</v>
      </c>
    </row>
    <row r="185" spans="1:30">
      <c r="A185" s="28" t="s">
        <v>370</v>
      </c>
      <c r="B185" s="29" t="s">
        <v>371</v>
      </c>
      <c r="C185" s="30">
        <v>26423176</v>
      </c>
      <c r="D185" s="21">
        <v>61.22</v>
      </c>
      <c r="E185" s="22"/>
      <c r="F185" s="48">
        <v>2750</v>
      </c>
      <c r="G185" s="45">
        <f t="shared" si="23"/>
        <v>0</v>
      </c>
      <c r="H185" s="22"/>
      <c r="I185" s="23">
        <v>219138.19959999999</v>
      </c>
      <c r="J185" s="24">
        <f t="shared" si="16"/>
        <v>3579.5197582489382</v>
      </c>
      <c r="K185" s="26">
        <f t="shared" si="17"/>
        <v>8.2934087711484796</v>
      </c>
      <c r="L185" s="22"/>
      <c r="M185" s="24">
        <v>71681</v>
      </c>
      <c r="N185" s="26">
        <v>4.1470000000000002</v>
      </c>
      <c r="O185" s="25">
        <f t="shared" si="18"/>
        <v>5.5806008937002884</v>
      </c>
      <c r="P185" s="22"/>
      <c r="Q185" s="24">
        <v>50000</v>
      </c>
      <c r="R185" s="24">
        <f t="shared" si="19"/>
        <v>1987.6020908199935</v>
      </c>
      <c r="S185" s="26">
        <f t="shared" si="20"/>
        <v>1.892278203044176</v>
      </c>
      <c r="T185" s="27">
        <f t="shared" si="21"/>
        <v>0.55527060194027444</v>
      </c>
      <c r="U185" s="22"/>
      <c r="V185" s="38">
        <f t="shared" si="22"/>
        <v>4.6050860804923675</v>
      </c>
      <c r="W185" s="22"/>
      <c r="X185" s="42">
        <f>I185-'(A) Current Law'!J183</f>
        <v>-65821.800400000007</v>
      </c>
      <c r="Y185" s="42">
        <f>J185-'(A) Current Law'!K183</f>
        <v>-1075.1682522051615</v>
      </c>
      <c r="Z185" s="38">
        <f>O185-'(A) Current Law'!P183</f>
        <v>-1.0787045584527757</v>
      </c>
      <c r="AA185" s="44">
        <f>N185-'(A) Current Law'!O183</f>
        <v>-1.2450000000000001</v>
      </c>
      <c r="AB185" s="42">
        <f>Q185-'(A) Current Law'!R183</f>
        <v>0</v>
      </c>
      <c r="AC185" s="42">
        <f>M185-'(A) Current Law'!N183</f>
        <v>-37319</v>
      </c>
      <c r="AD185" s="38">
        <f>S185-'(A) Current Law'!T183</f>
        <v>0</v>
      </c>
    </row>
    <row r="186" spans="1:30">
      <c r="A186" s="28" t="s">
        <v>372</v>
      </c>
      <c r="B186" s="29" t="s">
        <v>373</v>
      </c>
      <c r="C186" s="30">
        <v>3231379698</v>
      </c>
      <c r="D186" s="21">
        <v>518.79</v>
      </c>
      <c r="E186" s="22"/>
      <c r="F186" s="48">
        <v>2750</v>
      </c>
      <c r="G186" s="45">
        <f t="shared" si="23"/>
        <v>0</v>
      </c>
      <c r="H186" s="22"/>
      <c r="I186" s="23">
        <v>1568880.0031999999</v>
      </c>
      <c r="J186" s="24">
        <f t="shared" si="16"/>
        <v>3024.1138094411999</v>
      </c>
      <c r="K186" s="26">
        <f t="shared" si="17"/>
        <v>0.48551397539912372</v>
      </c>
      <c r="L186" s="22"/>
      <c r="M186" s="24">
        <v>0</v>
      </c>
      <c r="N186" s="26">
        <v>0.24299999999999999</v>
      </c>
      <c r="O186" s="25">
        <f t="shared" si="18"/>
        <v>0.48551397539912372</v>
      </c>
      <c r="P186" s="22"/>
      <c r="Q186" s="24">
        <v>1568880.0031999999</v>
      </c>
      <c r="R186" s="24">
        <f t="shared" si="19"/>
        <v>3024.1138094411999</v>
      </c>
      <c r="S186" s="26">
        <f t="shared" si="20"/>
        <v>0.48551397539912372</v>
      </c>
      <c r="T186" s="27">
        <f t="shared" si="21"/>
        <v>1</v>
      </c>
      <c r="U186" s="22"/>
      <c r="V186" s="38">
        <f t="shared" si="22"/>
        <v>0.48551397539912372</v>
      </c>
      <c r="W186" s="22"/>
      <c r="X186" s="42">
        <f>I186-'(A) Current Law'!J184</f>
        <v>151603.00319999992</v>
      </c>
      <c r="Y186" s="42">
        <f>J186-'(A) Current Law'!K184</f>
        <v>292.22422020470731</v>
      </c>
      <c r="Z186" s="38">
        <f>O186-'(A) Current Law'!P184</f>
        <v>4.6915874136930324E-2</v>
      </c>
      <c r="AA186" s="44">
        <f>N186-'(A) Current Law'!O184</f>
        <v>2.3999999999999994E-2</v>
      </c>
      <c r="AB186" s="42">
        <f>Q186-'(A) Current Law'!R184</f>
        <v>151603.00319999992</v>
      </c>
      <c r="AC186" s="42">
        <f>M186-'(A) Current Law'!N184</f>
        <v>0</v>
      </c>
      <c r="AD186" s="38">
        <f>S186-'(A) Current Law'!T184</f>
        <v>4.6915874136930324E-2</v>
      </c>
    </row>
    <row r="187" spans="1:30">
      <c r="A187" s="28" t="s">
        <v>374</v>
      </c>
      <c r="B187" s="29" t="s">
        <v>375</v>
      </c>
      <c r="C187" s="30">
        <v>96291930</v>
      </c>
      <c r="D187" s="21">
        <v>95.699999999999989</v>
      </c>
      <c r="E187" s="22"/>
      <c r="F187" s="48">
        <v>2750</v>
      </c>
      <c r="G187" s="45">
        <f t="shared" si="23"/>
        <v>0</v>
      </c>
      <c r="H187" s="22"/>
      <c r="I187" s="23">
        <v>303865.15719999996</v>
      </c>
      <c r="J187" s="24">
        <f t="shared" si="16"/>
        <v>3175.1845057471264</v>
      </c>
      <c r="K187" s="26">
        <f t="shared" si="17"/>
        <v>3.1556658714806107</v>
      </c>
      <c r="L187" s="22"/>
      <c r="M187" s="24">
        <v>13865</v>
      </c>
      <c r="N187" s="26">
        <v>1.5780000000000001</v>
      </c>
      <c r="O187" s="25">
        <f t="shared" si="18"/>
        <v>3.0116766503693504</v>
      </c>
      <c r="P187" s="22"/>
      <c r="Q187" s="24">
        <v>105000</v>
      </c>
      <c r="R187" s="24">
        <f t="shared" si="19"/>
        <v>1242.0585161964473</v>
      </c>
      <c r="S187" s="26">
        <f t="shared" si="20"/>
        <v>1.0904340581811995</v>
      </c>
      <c r="T187" s="27">
        <f t="shared" si="21"/>
        <v>0.39117680057593657</v>
      </c>
      <c r="U187" s="22"/>
      <c r="V187" s="38">
        <f t="shared" si="22"/>
        <v>1.2344232792924599</v>
      </c>
      <c r="W187" s="22"/>
      <c r="X187" s="42">
        <f>I187-'(A) Current Law'!J185</f>
        <v>28445.157199999958</v>
      </c>
      <c r="Y187" s="42">
        <f>J187-'(A) Current Law'!K185</f>
        <v>297.23257262277912</v>
      </c>
      <c r="Z187" s="38">
        <f>O187-'(A) Current Law'!P185</f>
        <v>0.3144308894836767</v>
      </c>
      <c r="AA187" s="44">
        <f>N187-'(A) Current Law'!O185</f>
        <v>0.14800000000000013</v>
      </c>
      <c r="AB187" s="42">
        <f>Q187-'(A) Current Law'!R185</f>
        <v>0</v>
      </c>
      <c r="AC187" s="42">
        <f>M187-'(A) Current Law'!N185</f>
        <v>-1832</v>
      </c>
      <c r="AD187" s="38">
        <f>S187-'(A) Current Law'!T185</f>
        <v>0</v>
      </c>
    </row>
    <row r="188" spans="1:30">
      <c r="A188" s="28" t="s">
        <v>376</v>
      </c>
      <c r="B188" s="29" t="s">
        <v>377</v>
      </c>
      <c r="C188" s="30">
        <v>97048133</v>
      </c>
      <c r="D188" s="21">
        <v>230.54999999999998</v>
      </c>
      <c r="E188" s="22"/>
      <c r="F188" s="48">
        <v>2750</v>
      </c>
      <c r="G188" s="45">
        <f t="shared" si="23"/>
        <v>0</v>
      </c>
      <c r="H188" s="22"/>
      <c r="I188" s="23">
        <v>634012.5</v>
      </c>
      <c r="J188" s="24">
        <f t="shared" si="16"/>
        <v>2750</v>
      </c>
      <c r="K188" s="26">
        <f t="shared" si="17"/>
        <v>6.5329695729437685</v>
      </c>
      <c r="L188" s="22"/>
      <c r="M188" s="24">
        <v>177819</v>
      </c>
      <c r="N188" s="26">
        <v>3.266</v>
      </c>
      <c r="O188" s="25">
        <f t="shared" si="18"/>
        <v>4.7006932116870299</v>
      </c>
      <c r="P188" s="22"/>
      <c r="Q188" s="24">
        <v>75000</v>
      </c>
      <c r="R188" s="24">
        <f t="shared" si="19"/>
        <v>1096.5907612231622</v>
      </c>
      <c r="S188" s="26">
        <f t="shared" si="20"/>
        <v>0.77281239403132052</v>
      </c>
      <c r="T188" s="27">
        <f t="shared" si="21"/>
        <v>0.39876027680842252</v>
      </c>
      <c r="U188" s="22"/>
      <c r="V188" s="38">
        <f t="shared" si="22"/>
        <v>2.6050887552880591</v>
      </c>
      <c r="W188" s="22"/>
      <c r="X188" s="42">
        <f>I188-'(A) Current Law'!J186</f>
        <v>-41585.5</v>
      </c>
      <c r="Y188" s="42">
        <f>J188-'(A) Current Law'!K186</f>
        <v>-180.37518976360889</v>
      </c>
      <c r="Z188" s="38">
        <f>O188-'(A) Current Law'!P186</f>
        <v>-4.6950928978716E-2</v>
      </c>
      <c r="AA188" s="44">
        <f>N188-'(A) Current Law'!O186</f>
        <v>-0.21499999999999986</v>
      </c>
      <c r="AB188" s="42">
        <f>Q188-'(A) Current Law'!R186</f>
        <v>0</v>
      </c>
      <c r="AC188" s="42">
        <f>M188-'(A) Current Law'!N186</f>
        <v>-37029</v>
      </c>
      <c r="AD188" s="38">
        <f>S188-'(A) Current Law'!T186</f>
        <v>0</v>
      </c>
    </row>
    <row r="189" spans="1:30">
      <c r="A189" s="28" t="s">
        <v>378</v>
      </c>
      <c r="B189" s="29" t="s">
        <v>379</v>
      </c>
      <c r="C189" s="30">
        <v>362861621</v>
      </c>
      <c r="D189" s="21">
        <v>275.64999999999998</v>
      </c>
      <c r="E189" s="22"/>
      <c r="F189" s="48">
        <v>2750</v>
      </c>
      <c r="G189" s="45">
        <f t="shared" si="23"/>
        <v>0</v>
      </c>
      <c r="H189" s="22"/>
      <c r="I189" s="23">
        <v>779145.26359999983</v>
      </c>
      <c r="J189" s="24">
        <f t="shared" si="16"/>
        <v>2826.574509704335</v>
      </c>
      <c r="K189" s="26">
        <f t="shared" si="17"/>
        <v>2.1472242268354962</v>
      </c>
      <c r="L189" s="22"/>
      <c r="M189" s="24">
        <v>0</v>
      </c>
      <c r="N189" s="26">
        <v>1.0740000000000001</v>
      </c>
      <c r="O189" s="25">
        <f t="shared" si="18"/>
        <v>2.1472242268354962</v>
      </c>
      <c r="P189" s="22"/>
      <c r="Q189" s="24">
        <v>723966</v>
      </c>
      <c r="R189" s="24">
        <f t="shared" si="19"/>
        <v>2626.3957917649195</v>
      </c>
      <c r="S189" s="26">
        <f t="shared" si="20"/>
        <v>1.9951572668524233</v>
      </c>
      <c r="T189" s="27">
        <f t="shared" si="21"/>
        <v>0.92917974840141238</v>
      </c>
      <c r="U189" s="22"/>
      <c r="V189" s="38">
        <f t="shared" si="22"/>
        <v>1.9951572668524233</v>
      </c>
      <c r="W189" s="22"/>
      <c r="X189" s="42">
        <f>I189-'(A) Current Law'!J187</f>
        <v>-413986.73640000017</v>
      </c>
      <c r="Y189" s="42">
        <f>J189-'(A) Current Law'!K187</f>
        <v>-1501.8564716125525</v>
      </c>
      <c r="Z189" s="38">
        <f>O189-'(A) Current Law'!P187</f>
        <v>-1.14089424849921</v>
      </c>
      <c r="AA189" s="44">
        <f>N189-'(A) Current Law'!O187</f>
        <v>-0.15300000000000002</v>
      </c>
      <c r="AB189" s="42">
        <f>Q189-'(A) Current Law'!R187</f>
        <v>0</v>
      </c>
      <c r="AC189" s="42">
        <f>M189-'(A) Current Law'!N187</f>
        <v>0</v>
      </c>
      <c r="AD189" s="38">
        <f>S189-'(A) Current Law'!T187</f>
        <v>0</v>
      </c>
    </row>
    <row r="190" spans="1:30">
      <c r="A190" s="28" t="s">
        <v>380</v>
      </c>
      <c r="B190" s="29" t="s">
        <v>381</v>
      </c>
      <c r="C190" s="30">
        <v>812217486</v>
      </c>
      <c r="D190" s="21">
        <v>589.20000000000005</v>
      </c>
      <c r="E190" s="22"/>
      <c r="F190" s="48">
        <v>2750</v>
      </c>
      <c r="G190" s="45">
        <f t="shared" si="23"/>
        <v>0</v>
      </c>
      <c r="H190" s="22"/>
      <c r="I190" s="23">
        <v>1697344.0524000002</v>
      </c>
      <c r="J190" s="24">
        <f t="shared" si="16"/>
        <v>2880.7604419551935</v>
      </c>
      <c r="K190" s="26">
        <f t="shared" si="17"/>
        <v>2.0897654651084432</v>
      </c>
      <c r="L190" s="22"/>
      <c r="M190" s="24">
        <v>0</v>
      </c>
      <c r="N190" s="26">
        <v>1.0449999999999999</v>
      </c>
      <c r="O190" s="25">
        <f t="shared" si="18"/>
        <v>2.0897654651084432</v>
      </c>
      <c r="P190" s="22"/>
      <c r="Q190" s="24">
        <v>1497371</v>
      </c>
      <c r="R190" s="24">
        <f t="shared" si="19"/>
        <v>2541.3628649015614</v>
      </c>
      <c r="S190" s="26">
        <f t="shared" si="20"/>
        <v>1.8435591769566999</v>
      </c>
      <c r="T190" s="27">
        <f t="shared" si="21"/>
        <v>0.88218472729954578</v>
      </c>
      <c r="U190" s="22"/>
      <c r="V190" s="38">
        <f t="shared" si="22"/>
        <v>1.8435591769566999</v>
      </c>
      <c r="W190" s="22"/>
      <c r="X190" s="42">
        <f>I190-'(A) Current Law'!J188</f>
        <v>-122596.94759999984</v>
      </c>
      <c r="Y190" s="42">
        <f>J190-'(A) Current Law'!K188</f>
        <v>-208.07357026476529</v>
      </c>
      <c r="Z190" s="38">
        <f>O190-'(A) Current Law'!P188</f>
        <v>-0.1509410345297586</v>
      </c>
      <c r="AA190" s="44">
        <f>N190-'(A) Current Law'!O188</f>
        <v>-7.5000000000000178E-2</v>
      </c>
      <c r="AB190" s="42">
        <f>Q190-'(A) Current Law'!R188</f>
        <v>0</v>
      </c>
      <c r="AC190" s="42">
        <f>M190-'(A) Current Law'!N188</f>
        <v>0</v>
      </c>
      <c r="AD190" s="38">
        <f>S190-'(A) Current Law'!T188</f>
        <v>0</v>
      </c>
    </row>
    <row r="191" spans="1:30">
      <c r="A191" s="28" t="s">
        <v>382</v>
      </c>
      <c r="B191" s="29" t="s">
        <v>383</v>
      </c>
      <c r="C191" s="30">
        <v>1316525490</v>
      </c>
      <c r="D191" s="21">
        <v>2214.0100000000002</v>
      </c>
      <c r="E191" s="22"/>
      <c r="F191" s="48">
        <v>2750</v>
      </c>
      <c r="G191" s="45">
        <f t="shared" si="23"/>
        <v>0</v>
      </c>
      <c r="H191" s="22"/>
      <c r="I191" s="23">
        <v>6088527.5000000009</v>
      </c>
      <c r="J191" s="24">
        <f t="shared" si="16"/>
        <v>2750</v>
      </c>
      <c r="K191" s="26">
        <f t="shared" si="17"/>
        <v>4.624693973832593</v>
      </c>
      <c r="L191" s="22"/>
      <c r="M191" s="24">
        <v>1156083</v>
      </c>
      <c r="N191" s="26">
        <v>2.3119999999999998</v>
      </c>
      <c r="O191" s="25">
        <f t="shared" si="18"/>
        <v>3.7465620965682942</v>
      </c>
      <c r="P191" s="22"/>
      <c r="Q191" s="24">
        <v>3762000</v>
      </c>
      <c r="R191" s="24">
        <f t="shared" si="19"/>
        <v>2221.3463353824054</v>
      </c>
      <c r="S191" s="26">
        <f t="shared" si="20"/>
        <v>2.857521581295019</v>
      </c>
      <c r="T191" s="27">
        <f t="shared" si="21"/>
        <v>0.80776230377542013</v>
      </c>
      <c r="U191" s="22"/>
      <c r="V191" s="38">
        <f t="shared" si="22"/>
        <v>3.7356534585593173</v>
      </c>
      <c r="W191" s="22"/>
      <c r="X191" s="42">
        <f>I191-'(A) Current Law'!J189</f>
        <v>662581.50000000093</v>
      </c>
      <c r="Y191" s="42">
        <f>J191-'(A) Current Law'!K189</f>
        <v>299.26761848410843</v>
      </c>
      <c r="Z191" s="38">
        <f>O191-'(A) Current Law'!P189</f>
        <v>0.36309627396580124</v>
      </c>
      <c r="AA191" s="44">
        <f>N191-'(A) Current Law'!O189</f>
        <v>0.30699999999999994</v>
      </c>
      <c r="AB191" s="42">
        <f>Q191-'(A) Current Law'!R189</f>
        <v>0</v>
      </c>
      <c r="AC191" s="42">
        <f>M191-'(A) Current Law'!N189</f>
        <v>184556</v>
      </c>
      <c r="AD191" s="38">
        <f>S191-'(A) Current Law'!T189</f>
        <v>0</v>
      </c>
    </row>
    <row r="192" spans="1:30">
      <c r="A192" s="28" t="s">
        <v>384</v>
      </c>
      <c r="B192" s="29" t="s">
        <v>385</v>
      </c>
      <c r="C192" s="30">
        <v>964936273</v>
      </c>
      <c r="D192" s="21">
        <v>3432.79</v>
      </c>
      <c r="E192" s="22"/>
      <c r="F192" s="48">
        <v>2750</v>
      </c>
      <c r="G192" s="45">
        <f t="shared" si="23"/>
        <v>0</v>
      </c>
      <c r="H192" s="22"/>
      <c r="I192" s="23">
        <v>9440172.5</v>
      </c>
      <c r="J192" s="24">
        <f t="shared" si="16"/>
        <v>2750</v>
      </c>
      <c r="K192" s="26">
        <f t="shared" si="17"/>
        <v>9.7832082430173095</v>
      </c>
      <c r="L192" s="22"/>
      <c r="M192" s="24">
        <v>3336480</v>
      </c>
      <c r="N192" s="26">
        <v>4.8920000000000003</v>
      </c>
      <c r="O192" s="25">
        <f t="shared" si="18"/>
        <v>6.3254876729045915</v>
      </c>
      <c r="P192" s="22"/>
      <c r="Q192" s="24">
        <v>2350000</v>
      </c>
      <c r="R192" s="24">
        <f t="shared" si="19"/>
        <v>1656.5184587463841</v>
      </c>
      <c r="S192" s="26">
        <f t="shared" si="20"/>
        <v>2.4353939900029027</v>
      </c>
      <c r="T192" s="27">
        <f t="shared" si="21"/>
        <v>0.60237034863504879</v>
      </c>
      <c r="U192" s="22"/>
      <c r="V192" s="38">
        <f t="shared" si="22"/>
        <v>5.8931145601156194</v>
      </c>
      <c r="W192" s="22"/>
      <c r="X192" s="42">
        <f>I192-'(A) Current Law'!J190</f>
        <v>-124091.5</v>
      </c>
      <c r="Y192" s="42">
        <f>J192-'(A) Current Law'!K190</f>
        <v>-36.148875987170868</v>
      </c>
      <c r="Z192" s="38">
        <f>O192-'(A) Current Law'!P190</f>
        <v>0.10260729415029424</v>
      </c>
      <c r="AA192" s="44">
        <f>N192-'(A) Current Law'!O190</f>
        <v>-6.4000000000000057E-2</v>
      </c>
      <c r="AB192" s="42">
        <f>Q192-'(A) Current Law'!R190</f>
        <v>0</v>
      </c>
      <c r="AC192" s="42">
        <f>M192-'(A) Current Law'!N190</f>
        <v>-223101</v>
      </c>
      <c r="AD192" s="38">
        <f>S192-'(A) Current Law'!T190</f>
        <v>0</v>
      </c>
    </row>
    <row r="193" spans="1:30">
      <c r="A193" s="28" t="s">
        <v>386</v>
      </c>
      <c r="B193" s="29" t="s">
        <v>387</v>
      </c>
      <c r="C193" s="30">
        <v>48179849</v>
      </c>
      <c r="D193" s="21">
        <v>41.33</v>
      </c>
      <c r="E193" s="22"/>
      <c r="F193" s="48">
        <v>2750</v>
      </c>
      <c r="G193" s="45">
        <f t="shared" si="23"/>
        <v>0</v>
      </c>
      <c r="H193" s="22"/>
      <c r="I193" s="23">
        <v>172276.22520000002</v>
      </c>
      <c r="J193" s="24">
        <f t="shared" si="16"/>
        <v>4168.3093443019607</v>
      </c>
      <c r="K193" s="26">
        <f t="shared" si="17"/>
        <v>3.5756904343971692</v>
      </c>
      <c r="L193" s="22"/>
      <c r="M193" s="24">
        <v>17054</v>
      </c>
      <c r="N193" s="26">
        <v>1.788</v>
      </c>
      <c r="O193" s="25">
        <f t="shared" si="18"/>
        <v>3.2217250245014264</v>
      </c>
      <c r="P193" s="22"/>
      <c r="Q193" s="24">
        <v>91646</v>
      </c>
      <c r="R193" s="24">
        <f t="shared" si="19"/>
        <v>2630.0508105492381</v>
      </c>
      <c r="S193" s="26">
        <f t="shared" si="20"/>
        <v>1.9021645335584176</v>
      </c>
      <c r="T193" s="27">
        <f t="shared" si="21"/>
        <v>0.63096344184351205</v>
      </c>
      <c r="U193" s="22"/>
      <c r="V193" s="38">
        <f t="shared" si="22"/>
        <v>2.2561299434541606</v>
      </c>
      <c r="W193" s="22"/>
      <c r="X193" s="42">
        <f>I193-'(A) Current Law'!J191</f>
        <v>-100905.77479999998</v>
      </c>
      <c r="Y193" s="42">
        <f>J193-'(A) Current Law'!K191</f>
        <v>-2441.4656375514151</v>
      </c>
      <c r="Z193" s="38">
        <f>O193-'(A) Current Law'!P191</f>
        <v>-1.611353634586941</v>
      </c>
      <c r="AA193" s="44">
        <f>N193-'(A) Current Law'!O191</f>
        <v>-0.31600000000000006</v>
      </c>
      <c r="AB193" s="42">
        <f>Q193-'(A) Current Law'!R191</f>
        <v>0</v>
      </c>
      <c r="AC193" s="42">
        <f>M193-'(A) Current Law'!N191</f>
        <v>-23271</v>
      </c>
      <c r="AD193" s="38">
        <f>S193-'(A) Current Law'!T191</f>
        <v>0</v>
      </c>
    </row>
    <row r="194" spans="1:30">
      <c r="A194" s="28" t="s">
        <v>388</v>
      </c>
      <c r="B194" s="29" t="s">
        <v>389</v>
      </c>
      <c r="C194" s="30">
        <v>103024759</v>
      </c>
      <c r="D194" s="21">
        <v>193.95</v>
      </c>
      <c r="E194" s="22"/>
      <c r="F194" s="48">
        <v>2750</v>
      </c>
      <c r="G194" s="45">
        <f t="shared" si="23"/>
        <v>0</v>
      </c>
      <c r="H194" s="22"/>
      <c r="I194" s="23">
        <v>708362.38800000004</v>
      </c>
      <c r="J194" s="24">
        <f t="shared" si="16"/>
        <v>3652.2938283062649</v>
      </c>
      <c r="K194" s="26">
        <f t="shared" si="17"/>
        <v>6.8756519779871557</v>
      </c>
      <c r="L194" s="22"/>
      <c r="M194" s="24">
        <v>206451</v>
      </c>
      <c r="N194" s="26">
        <v>3.4380000000000002</v>
      </c>
      <c r="O194" s="25">
        <f t="shared" si="18"/>
        <v>4.8717550312347733</v>
      </c>
      <c r="P194" s="22"/>
      <c r="Q194" s="24">
        <v>330000</v>
      </c>
      <c r="R194" s="24">
        <f t="shared" si="19"/>
        <v>2765.9242072699153</v>
      </c>
      <c r="S194" s="26">
        <f t="shared" si="20"/>
        <v>3.2031135350678182</v>
      </c>
      <c r="T194" s="27">
        <f t="shared" si="21"/>
        <v>0.75731152456389306</v>
      </c>
      <c r="U194" s="22"/>
      <c r="V194" s="38">
        <f t="shared" si="22"/>
        <v>5.2070104818202001</v>
      </c>
      <c r="W194" s="22"/>
      <c r="X194" s="42">
        <f>I194-'(A) Current Law'!J192</f>
        <v>-25739.611999999965</v>
      </c>
      <c r="Y194" s="42">
        <f>J194-'(A) Current Law'!K192</f>
        <v>-132.71261665377642</v>
      </c>
      <c r="Z194" s="38">
        <f>O194-'(A) Current Law'!P192</f>
        <v>-0.42955317177689345</v>
      </c>
      <c r="AA194" s="44">
        <f>N194-'(A) Current Law'!O192</f>
        <v>0.34699999999999998</v>
      </c>
      <c r="AB194" s="42">
        <f>Q194-'(A) Current Law'!R192</f>
        <v>0</v>
      </c>
      <c r="AC194" s="42">
        <f>M194-'(A) Current Law'!N192</f>
        <v>18515</v>
      </c>
      <c r="AD194" s="38">
        <f>S194-'(A) Current Law'!T192</f>
        <v>0</v>
      </c>
    </row>
    <row r="195" spans="1:30">
      <c r="A195" s="28" t="s">
        <v>390</v>
      </c>
      <c r="B195" s="29" t="s">
        <v>391</v>
      </c>
      <c r="C195" s="30">
        <v>4293375173</v>
      </c>
      <c r="D195" s="21">
        <v>13606.7</v>
      </c>
      <c r="E195" s="22"/>
      <c r="F195" s="48">
        <v>2750</v>
      </c>
      <c r="G195" s="45">
        <f t="shared" si="23"/>
        <v>0</v>
      </c>
      <c r="H195" s="22"/>
      <c r="I195" s="23">
        <v>37418425</v>
      </c>
      <c r="J195" s="24">
        <f t="shared" si="16"/>
        <v>2750</v>
      </c>
      <c r="K195" s="26">
        <f t="shared" si="17"/>
        <v>8.7153867277463757</v>
      </c>
      <c r="L195" s="22"/>
      <c r="M195" s="24">
        <v>12552946</v>
      </c>
      <c r="N195" s="26">
        <v>4.3579999999999997</v>
      </c>
      <c r="O195" s="25">
        <f t="shared" si="18"/>
        <v>5.7915923948070027</v>
      </c>
      <c r="P195" s="22"/>
      <c r="Q195" s="24">
        <v>18450000</v>
      </c>
      <c r="R195" s="24">
        <f t="shared" si="19"/>
        <v>2278.5058831311044</v>
      </c>
      <c r="S195" s="26">
        <f t="shared" si="20"/>
        <v>4.2973183699453052</v>
      </c>
      <c r="T195" s="27">
        <f t="shared" si="21"/>
        <v>0.82854759386585619</v>
      </c>
      <c r="U195" s="22"/>
      <c r="V195" s="38">
        <f t="shared" si="22"/>
        <v>7.2211127028846773</v>
      </c>
      <c r="W195" s="22"/>
      <c r="X195" s="42">
        <f>I195-'(A) Current Law'!J193</f>
        <v>1863273</v>
      </c>
      <c r="Y195" s="42">
        <f>J195-'(A) Current Law'!K193</f>
        <v>136.93790559062836</v>
      </c>
      <c r="Z195" s="38">
        <f>O195-'(A) Current Law'!P193</f>
        <v>0.3839850778398306</v>
      </c>
      <c r="AA195" s="44">
        <f>N195-'(A) Current Law'!O193</f>
        <v>0.21699999999999964</v>
      </c>
      <c r="AB195" s="42">
        <f>Q195-'(A) Current Law'!R193</f>
        <v>0</v>
      </c>
      <c r="AC195" s="42">
        <f>M195-'(A) Current Law'!N193</f>
        <v>214681</v>
      </c>
      <c r="AD195" s="38">
        <f>S195-'(A) Current Law'!T193</f>
        <v>0</v>
      </c>
    </row>
    <row r="196" spans="1:30">
      <c r="A196" s="28" t="s">
        <v>392</v>
      </c>
      <c r="B196" s="29" t="s">
        <v>393</v>
      </c>
      <c r="C196" s="30">
        <v>237403604</v>
      </c>
      <c r="D196" s="21">
        <v>289.82000000000005</v>
      </c>
      <c r="E196" s="22"/>
      <c r="F196" s="48">
        <v>2750</v>
      </c>
      <c r="G196" s="45">
        <f t="shared" si="23"/>
        <v>0</v>
      </c>
      <c r="H196" s="22"/>
      <c r="I196" s="23">
        <v>957734.83080000011</v>
      </c>
      <c r="J196" s="24">
        <f t="shared" si="16"/>
        <v>3304.5850210475464</v>
      </c>
      <c r="K196" s="26">
        <f t="shared" si="17"/>
        <v>4.0342051033058457</v>
      </c>
      <c r="L196" s="22"/>
      <c r="M196" s="24">
        <v>138413</v>
      </c>
      <c r="N196" s="26">
        <v>2.0169999999999999</v>
      </c>
      <c r="O196" s="25">
        <f t="shared" si="18"/>
        <v>3.4511768860931027</v>
      </c>
      <c r="P196" s="22"/>
      <c r="Q196" s="24">
        <v>455000</v>
      </c>
      <c r="R196" s="24">
        <f t="shared" si="19"/>
        <v>2047.522600234628</v>
      </c>
      <c r="S196" s="26">
        <f t="shared" si="20"/>
        <v>1.9165673660118487</v>
      </c>
      <c r="T196" s="27">
        <f t="shared" si="21"/>
        <v>0.61960052085013917</v>
      </c>
      <c r="U196" s="22"/>
      <c r="V196" s="38">
        <f t="shared" si="22"/>
        <v>2.4995955832245915</v>
      </c>
      <c r="W196" s="22"/>
      <c r="X196" s="42">
        <f>I196-'(A) Current Law'!J194</f>
        <v>-122518.16919999989</v>
      </c>
      <c r="Y196" s="42">
        <f>J196-'(A) Current Law'!K194</f>
        <v>-422.73883513905139</v>
      </c>
      <c r="Z196" s="38">
        <f>O196-'(A) Current Law'!P194</f>
        <v>-0.3439761141958062</v>
      </c>
      <c r="AA196" s="44">
        <f>N196-'(A) Current Law'!O194</f>
        <v>-4.9999999999998934E-3</v>
      </c>
      <c r="AB196" s="42">
        <f>Q196-'(A) Current Law'!R194</f>
        <v>0</v>
      </c>
      <c r="AC196" s="42">
        <f>M196-'(A) Current Law'!N194</f>
        <v>-40857</v>
      </c>
      <c r="AD196" s="38">
        <f>S196-'(A) Current Law'!T194</f>
        <v>0</v>
      </c>
    </row>
    <row r="197" spans="1:30">
      <c r="A197" s="28" t="s">
        <v>394</v>
      </c>
      <c r="B197" s="29" t="s">
        <v>395</v>
      </c>
      <c r="C197" s="30">
        <v>364847941</v>
      </c>
      <c r="D197" s="21">
        <v>126.94</v>
      </c>
      <c r="E197" s="22"/>
      <c r="F197" s="48">
        <v>2750</v>
      </c>
      <c r="G197" s="45">
        <f t="shared" si="23"/>
        <v>0</v>
      </c>
      <c r="H197" s="22"/>
      <c r="I197" s="23">
        <v>370074.81359999999</v>
      </c>
      <c r="J197" s="24">
        <f t="shared" si="16"/>
        <v>2915.3522420040963</v>
      </c>
      <c r="K197" s="26">
        <f t="shared" si="17"/>
        <v>1.014326167185359</v>
      </c>
      <c r="L197" s="22"/>
      <c r="M197" s="24">
        <v>0</v>
      </c>
      <c r="N197" s="26">
        <v>0.50700000000000001</v>
      </c>
      <c r="O197" s="25">
        <f t="shared" si="18"/>
        <v>1.014326167185359</v>
      </c>
      <c r="P197" s="22"/>
      <c r="Q197" s="24">
        <v>137978</v>
      </c>
      <c r="R197" s="24">
        <f t="shared" si="19"/>
        <v>1086.9544666771703</v>
      </c>
      <c r="S197" s="26">
        <f t="shared" si="20"/>
        <v>0.37817946737432728</v>
      </c>
      <c r="T197" s="27">
        <f t="shared" si="21"/>
        <v>0.37283812604749494</v>
      </c>
      <c r="U197" s="22"/>
      <c r="V197" s="38">
        <f t="shared" si="22"/>
        <v>0.37817946737432728</v>
      </c>
      <c r="W197" s="22"/>
      <c r="X197" s="42">
        <f>I197-'(A) Current Law'!J195</f>
        <v>-66735.186400000006</v>
      </c>
      <c r="Y197" s="42">
        <f>J197-'(A) Current Law'!K195</f>
        <v>-525.72228139278423</v>
      </c>
      <c r="Z197" s="38">
        <f>O197-'(A) Current Law'!P195</f>
        <v>-0.18291232839929883</v>
      </c>
      <c r="AA197" s="44">
        <f>N197-'(A) Current Law'!O195</f>
        <v>-9.1999999999999971E-2</v>
      </c>
      <c r="AB197" s="42">
        <f>Q197-'(A) Current Law'!R195</f>
        <v>0</v>
      </c>
      <c r="AC197" s="42">
        <f>M197-'(A) Current Law'!N195</f>
        <v>0</v>
      </c>
      <c r="AD197" s="38">
        <f>S197-'(A) Current Law'!T195</f>
        <v>0</v>
      </c>
    </row>
    <row r="198" spans="1:30">
      <c r="A198" s="28" t="s">
        <v>396</v>
      </c>
      <c r="B198" s="29" t="s">
        <v>397</v>
      </c>
      <c r="C198" s="30">
        <v>213485655</v>
      </c>
      <c r="D198" s="21">
        <v>294.07</v>
      </c>
      <c r="E198" s="22"/>
      <c r="F198" s="48">
        <v>2750</v>
      </c>
      <c r="G198" s="45">
        <f t="shared" si="23"/>
        <v>0</v>
      </c>
      <c r="H198" s="22"/>
      <c r="I198" s="23">
        <v>957059.17720000003</v>
      </c>
      <c r="J198" s="24">
        <f t="shared" si="16"/>
        <v>3254.5284360866463</v>
      </c>
      <c r="K198" s="26">
        <f t="shared" si="17"/>
        <v>4.4830139861153677</v>
      </c>
      <c r="L198" s="22"/>
      <c r="M198" s="24">
        <v>172458</v>
      </c>
      <c r="N198" s="26">
        <v>2.242</v>
      </c>
      <c r="O198" s="25">
        <f t="shared" si="18"/>
        <v>3.675193900967257</v>
      </c>
      <c r="P198" s="22"/>
      <c r="Q198" s="24">
        <v>400000</v>
      </c>
      <c r="R198" s="24">
        <f t="shared" si="19"/>
        <v>1946.6725609548748</v>
      </c>
      <c r="S198" s="26">
        <f t="shared" si="20"/>
        <v>1.8736621905579558</v>
      </c>
      <c r="T198" s="27">
        <f t="shared" si="21"/>
        <v>0.59814274147059499</v>
      </c>
      <c r="U198" s="22"/>
      <c r="V198" s="38">
        <f t="shared" si="22"/>
        <v>2.6814822757060655</v>
      </c>
      <c r="W198" s="22"/>
      <c r="X198" s="42">
        <f>I198-'(A) Current Law'!J196</f>
        <v>4275.1772000000346</v>
      </c>
      <c r="Y198" s="42">
        <f>J198-'(A) Current Law'!K196</f>
        <v>14.537957629136145</v>
      </c>
      <c r="Z198" s="38">
        <f>O198-'(A) Current Law'!P196</f>
        <v>0.17642017773981111</v>
      </c>
      <c r="AA198" s="44">
        <f>N198-'(A) Current Law'!O196</f>
        <v>1.1000000000000121E-2</v>
      </c>
      <c r="AB198" s="42">
        <f>Q198-'(A) Current Law'!R196</f>
        <v>0</v>
      </c>
      <c r="AC198" s="42">
        <f>M198-'(A) Current Law'!N196</f>
        <v>-33388</v>
      </c>
      <c r="AD198" s="38">
        <f>S198-'(A) Current Law'!T196</f>
        <v>0</v>
      </c>
    </row>
    <row r="199" spans="1:30">
      <c r="A199" s="28" t="s">
        <v>398</v>
      </c>
      <c r="B199" s="29" t="s">
        <v>399</v>
      </c>
      <c r="C199" s="30">
        <v>12484637191</v>
      </c>
      <c r="D199" s="21">
        <v>8928.56</v>
      </c>
      <c r="E199" s="22"/>
      <c r="F199" s="48">
        <v>2750</v>
      </c>
      <c r="G199" s="45">
        <f t="shared" si="23"/>
        <v>0</v>
      </c>
      <c r="H199" s="22"/>
      <c r="I199" s="23">
        <v>24553540</v>
      </c>
      <c r="J199" s="24">
        <f t="shared" si="16"/>
        <v>2750</v>
      </c>
      <c r="K199" s="26">
        <f t="shared" si="17"/>
        <v>1.9667003233141849</v>
      </c>
      <c r="L199" s="22"/>
      <c r="M199" s="24">
        <v>0</v>
      </c>
      <c r="N199" s="26">
        <v>0.98299999999999998</v>
      </c>
      <c r="O199" s="25">
        <f t="shared" si="18"/>
        <v>1.9667003233141849</v>
      </c>
      <c r="P199" s="22"/>
      <c r="Q199" s="24">
        <v>17162841</v>
      </c>
      <c r="R199" s="24">
        <f t="shared" si="19"/>
        <v>1922.2406524680353</v>
      </c>
      <c r="S199" s="26">
        <f t="shared" si="20"/>
        <v>1.3747168409805655</v>
      </c>
      <c r="T199" s="27">
        <f t="shared" si="21"/>
        <v>0.69899660089746729</v>
      </c>
      <c r="U199" s="22"/>
      <c r="V199" s="38">
        <f t="shared" si="22"/>
        <v>1.3747168409805655</v>
      </c>
      <c r="W199" s="22"/>
      <c r="X199" s="42">
        <f>I199-'(A) Current Law'!J197</f>
        <v>2955443</v>
      </c>
      <c r="Y199" s="42">
        <f>J199-'(A) Current Law'!K197</f>
        <v>331.01003969285057</v>
      </c>
      <c r="Z199" s="38">
        <f>O199-'(A) Current Law'!P197</f>
        <v>0.23672638257606193</v>
      </c>
      <c r="AA199" s="44">
        <f>N199-'(A) Current Law'!O197</f>
        <v>0.14500000000000002</v>
      </c>
      <c r="AB199" s="42">
        <f>Q199-'(A) Current Law'!R197</f>
        <v>0</v>
      </c>
      <c r="AC199" s="42">
        <f>M199-'(A) Current Law'!N197</f>
        <v>0</v>
      </c>
      <c r="AD199" s="38">
        <f>S199-'(A) Current Law'!T197</f>
        <v>0</v>
      </c>
    </row>
    <row r="200" spans="1:30">
      <c r="A200" s="28" t="s">
        <v>400</v>
      </c>
      <c r="B200" s="29" t="s">
        <v>401</v>
      </c>
      <c r="C200" s="30">
        <v>1597567789</v>
      </c>
      <c r="D200" s="21">
        <v>1065.8599999999999</v>
      </c>
      <c r="E200" s="22"/>
      <c r="F200" s="48">
        <v>2750</v>
      </c>
      <c r="G200" s="45">
        <f t="shared" si="23"/>
        <v>0</v>
      </c>
      <c r="H200" s="22"/>
      <c r="I200" s="23">
        <v>2931114.9999999995</v>
      </c>
      <c r="J200" s="24">
        <f t="shared" si="16"/>
        <v>2750</v>
      </c>
      <c r="K200" s="26">
        <f t="shared" si="17"/>
        <v>1.8347359155474308</v>
      </c>
      <c r="L200" s="22"/>
      <c r="M200" s="24">
        <v>0</v>
      </c>
      <c r="N200" s="26">
        <v>0.91700000000000004</v>
      </c>
      <c r="O200" s="25">
        <f t="shared" si="18"/>
        <v>1.8347359155474308</v>
      </c>
      <c r="P200" s="22"/>
      <c r="Q200" s="24">
        <v>1850000</v>
      </c>
      <c r="R200" s="24">
        <f t="shared" si="19"/>
        <v>1735.6876137579045</v>
      </c>
      <c r="S200" s="26">
        <f t="shared" si="20"/>
        <v>1.1580103284117982</v>
      </c>
      <c r="T200" s="27">
        <f t="shared" si="21"/>
        <v>0.63115913227560172</v>
      </c>
      <c r="U200" s="22"/>
      <c r="V200" s="38">
        <f t="shared" si="22"/>
        <v>1.1580103284117982</v>
      </c>
      <c r="W200" s="22"/>
      <c r="X200" s="42">
        <f>I200-'(A) Current Law'!J198</f>
        <v>-188996.00000000047</v>
      </c>
      <c r="Y200" s="42">
        <f>J200-'(A) Current Law'!K198</f>
        <v>-177.31784662150767</v>
      </c>
      <c r="Z200" s="38">
        <f>O200-'(A) Current Law'!P198</f>
        <v>-0.11830233515054944</v>
      </c>
      <c r="AA200" s="44">
        <f>N200-'(A) Current Law'!O198</f>
        <v>-5.9999999999999942E-2</v>
      </c>
      <c r="AB200" s="42">
        <f>Q200-'(A) Current Law'!R198</f>
        <v>0</v>
      </c>
      <c r="AC200" s="42">
        <f>M200-'(A) Current Law'!N198</f>
        <v>0</v>
      </c>
      <c r="AD200" s="38">
        <f>S200-'(A) Current Law'!T198</f>
        <v>0</v>
      </c>
    </row>
    <row r="201" spans="1:30">
      <c r="A201" s="28" t="s">
        <v>402</v>
      </c>
      <c r="B201" s="29" t="s">
        <v>403</v>
      </c>
      <c r="C201" s="30">
        <v>223225090</v>
      </c>
      <c r="D201" s="21">
        <v>320.04999999999995</v>
      </c>
      <c r="E201" s="22"/>
      <c r="F201" s="48">
        <v>2750</v>
      </c>
      <c r="G201" s="45">
        <f t="shared" si="23"/>
        <v>0</v>
      </c>
      <c r="H201" s="22"/>
      <c r="I201" s="23">
        <v>1017666.5559999999</v>
      </c>
      <c r="J201" s="24">
        <f t="shared" si="16"/>
        <v>3179.7111576316202</v>
      </c>
      <c r="K201" s="26">
        <f t="shared" si="17"/>
        <v>4.5589255042970294</v>
      </c>
      <c r="L201" s="22"/>
      <c r="M201" s="24">
        <v>188664</v>
      </c>
      <c r="N201" s="26">
        <v>2.2789999999999999</v>
      </c>
      <c r="O201" s="25">
        <f t="shared" si="18"/>
        <v>3.7137516934140327</v>
      </c>
      <c r="P201" s="22"/>
      <c r="Q201" s="24">
        <v>593579</v>
      </c>
      <c r="R201" s="24">
        <f t="shared" si="19"/>
        <v>2444.1274800812375</v>
      </c>
      <c r="S201" s="26">
        <f t="shared" si="20"/>
        <v>2.6591052107986606</v>
      </c>
      <c r="T201" s="27">
        <f t="shared" si="21"/>
        <v>0.76866336560636672</v>
      </c>
      <c r="U201" s="22"/>
      <c r="V201" s="38">
        <f t="shared" si="22"/>
        <v>3.5042790216816577</v>
      </c>
      <c r="W201" s="22"/>
      <c r="X201" s="42">
        <f>I201-'(A) Current Law'!J199</f>
        <v>-23051.444000000134</v>
      </c>
      <c r="Y201" s="42">
        <f>J201-'(A) Current Law'!K199</f>
        <v>-72.02450867052039</v>
      </c>
      <c r="Z201" s="38">
        <f>O201-'(A) Current Law'!P199</f>
        <v>0.11560329531057567</v>
      </c>
      <c r="AA201" s="44">
        <f>N201-'(A) Current Law'!O199</f>
        <v>-5.2000000000000046E-2</v>
      </c>
      <c r="AB201" s="42">
        <f>Q201-'(A) Current Law'!R199</f>
        <v>0</v>
      </c>
      <c r="AC201" s="42">
        <f>M201-'(A) Current Law'!N199</f>
        <v>-48857</v>
      </c>
      <c r="AD201" s="38">
        <f>S201-'(A) Current Law'!T199</f>
        <v>0</v>
      </c>
    </row>
    <row r="202" spans="1:30">
      <c r="A202" s="28" t="s">
        <v>404</v>
      </c>
      <c r="B202" s="29" t="s">
        <v>405</v>
      </c>
      <c r="C202" s="30">
        <v>3599855180</v>
      </c>
      <c r="D202" s="21">
        <v>3921.79</v>
      </c>
      <c r="E202" s="22"/>
      <c r="F202" s="48">
        <v>2750</v>
      </c>
      <c r="G202" s="45">
        <f t="shared" si="23"/>
        <v>0</v>
      </c>
      <c r="H202" s="22"/>
      <c r="I202" s="23">
        <v>10784922.5</v>
      </c>
      <c r="J202" s="24">
        <f t="shared" ref="J202:J265" si="24">I202/D202</f>
        <v>2750</v>
      </c>
      <c r="K202" s="26">
        <f t="shared" ref="K202:K265" si="25">I202/C202*1000</f>
        <v>2.9959323252553731</v>
      </c>
      <c r="L202" s="22"/>
      <c r="M202" s="24">
        <v>230385</v>
      </c>
      <c r="N202" s="26">
        <v>1.498</v>
      </c>
      <c r="O202" s="25">
        <f t="shared" ref="O202:O265" si="26">(I202-M202)/C202*1000</f>
        <v>2.931933917408311</v>
      </c>
      <c r="P202" s="22"/>
      <c r="Q202" s="24">
        <v>7439312</v>
      </c>
      <c r="R202" s="24">
        <f t="shared" ref="R202:R265" si="27">(M202+Q202)/D202</f>
        <v>1955.6623378610277</v>
      </c>
      <c r="S202" s="26">
        <f t="shared" ref="S202:S265" si="28">Q202/C202*1000</f>
        <v>2.0665586886192457</v>
      </c>
      <c r="T202" s="27">
        <f t="shared" ref="T202:T265" si="29">(M202+Q202)/I202</f>
        <v>0.71114994104037377</v>
      </c>
      <c r="U202" s="22"/>
      <c r="V202" s="38">
        <f t="shared" ref="V202:V265" si="30">(Q202+M202)/C202*1000</f>
        <v>2.1305570964663083</v>
      </c>
      <c r="W202" s="22"/>
      <c r="X202" s="42">
        <f>I202-'(A) Current Law'!J200</f>
        <v>691650.5</v>
      </c>
      <c r="Y202" s="42">
        <f>J202-'(A) Current Law'!K200</f>
        <v>176.36092192595743</v>
      </c>
      <c r="Z202" s="38">
        <f>O202-'(A) Current Law'!P200</f>
        <v>0.26312489048517795</v>
      </c>
      <c r="AA202" s="44">
        <f>N202-'(A) Current Law'!O200</f>
        <v>9.6000000000000085E-2</v>
      </c>
      <c r="AB202" s="42">
        <f>Q202-'(A) Current Law'!R200</f>
        <v>0</v>
      </c>
      <c r="AC202" s="42">
        <f>M202-'(A) Current Law'!N200</f>
        <v>-255561</v>
      </c>
      <c r="AD202" s="38">
        <f>S202-'(A) Current Law'!T200</f>
        <v>0</v>
      </c>
    </row>
    <row r="203" spans="1:30">
      <c r="A203" s="28" t="s">
        <v>406</v>
      </c>
      <c r="B203" s="29" t="s">
        <v>407</v>
      </c>
      <c r="C203" s="30">
        <v>2618114713</v>
      </c>
      <c r="D203" s="21">
        <v>1344.28</v>
      </c>
      <c r="E203" s="22"/>
      <c r="F203" s="48">
        <v>2750</v>
      </c>
      <c r="G203" s="45">
        <f t="shared" ref="G203:G266" si="31">IF(F203&gt;2750,1,0)</f>
        <v>0</v>
      </c>
      <c r="H203" s="22"/>
      <c r="I203" s="23">
        <v>3696770</v>
      </c>
      <c r="J203" s="24">
        <f t="shared" si="24"/>
        <v>2750</v>
      </c>
      <c r="K203" s="26">
        <f t="shared" si="25"/>
        <v>1.41199695400818</v>
      </c>
      <c r="L203" s="22"/>
      <c r="M203" s="24">
        <v>0</v>
      </c>
      <c r="N203" s="26">
        <v>0.70599999999999996</v>
      </c>
      <c r="O203" s="25">
        <f t="shared" si="26"/>
        <v>1.41199695400818</v>
      </c>
      <c r="P203" s="22"/>
      <c r="Q203" s="24">
        <v>2954172</v>
      </c>
      <c r="R203" s="24">
        <f t="shared" si="27"/>
        <v>2197.5868122712532</v>
      </c>
      <c r="S203" s="26">
        <f t="shared" si="28"/>
        <v>1.128358503671111</v>
      </c>
      <c r="T203" s="27">
        <f t="shared" si="29"/>
        <v>0.79912247718954654</v>
      </c>
      <c r="U203" s="22"/>
      <c r="V203" s="38">
        <f t="shared" si="30"/>
        <v>1.128358503671111</v>
      </c>
      <c r="W203" s="22"/>
      <c r="X203" s="42">
        <f>I203-'(A) Current Law'!J201</f>
        <v>325267</v>
      </c>
      <c r="Y203" s="42">
        <f>J203-'(A) Current Law'!K201</f>
        <v>241.96372779480453</v>
      </c>
      <c r="Z203" s="38">
        <f>O203-'(A) Current Law'!P201</f>
        <v>0.12423710786426501</v>
      </c>
      <c r="AA203" s="44">
        <f>N203-'(A) Current Law'!O201</f>
        <v>6.1999999999999944E-2</v>
      </c>
      <c r="AB203" s="42">
        <f>Q203-'(A) Current Law'!R201</f>
        <v>0</v>
      </c>
      <c r="AC203" s="42">
        <f>M203-'(A) Current Law'!N201</f>
        <v>0</v>
      </c>
      <c r="AD203" s="38">
        <f>S203-'(A) Current Law'!T201</f>
        <v>0</v>
      </c>
    </row>
    <row r="204" spans="1:30">
      <c r="A204" s="28" t="s">
        <v>408</v>
      </c>
      <c r="B204" s="29" t="s">
        <v>409</v>
      </c>
      <c r="C204" s="30">
        <v>273216012</v>
      </c>
      <c r="D204" s="21">
        <v>227.05</v>
      </c>
      <c r="E204" s="22"/>
      <c r="F204" s="48">
        <v>2750</v>
      </c>
      <c r="G204" s="45">
        <f t="shared" si="31"/>
        <v>0</v>
      </c>
      <c r="H204" s="22"/>
      <c r="I204" s="23">
        <v>784397.18760000006</v>
      </c>
      <c r="J204" s="24">
        <f t="shared" si="24"/>
        <v>3454.7332640387581</v>
      </c>
      <c r="K204" s="26">
        <f t="shared" si="25"/>
        <v>2.8709781021179683</v>
      </c>
      <c r="L204" s="22"/>
      <c r="M204" s="24">
        <v>273</v>
      </c>
      <c r="N204" s="26">
        <v>1.4350000000000001</v>
      </c>
      <c r="O204" s="25">
        <f t="shared" si="26"/>
        <v>2.8699788927451295</v>
      </c>
      <c r="P204" s="22"/>
      <c r="Q204" s="24">
        <v>585000</v>
      </c>
      <c r="R204" s="24">
        <f t="shared" si="27"/>
        <v>2577.7273728253685</v>
      </c>
      <c r="S204" s="26">
        <f t="shared" si="28"/>
        <v>2.1411629417971301</v>
      </c>
      <c r="T204" s="27">
        <f t="shared" si="29"/>
        <v>0.74614367472523047</v>
      </c>
      <c r="U204" s="22"/>
      <c r="V204" s="38">
        <f t="shared" si="30"/>
        <v>2.1421621511699689</v>
      </c>
      <c r="W204" s="22"/>
      <c r="X204" s="42">
        <f>I204-'(A) Current Law'!J202</f>
        <v>-119701.81239999994</v>
      </c>
      <c r="Y204" s="42">
        <f>J204-'(A) Current Law'!K202</f>
        <v>-527.20463510240006</v>
      </c>
      <c r="Z204" s="38">
        <f>O204-'(A) Current Law'!P202</f>
        <v>-5.1226179232862545E-2</v>
      </c>
      <c r="AA204" s="44">
        <f>N204-'(A) Current Law'!O202</f>
        <v>-0.21999999999999997</v>
      </c>
      <c r="AB204" s="42">
        <f>Q204-'(A) Current Law'!R202</f>
        <v>0</v>
      </c>
      <c r="AC204" s="42">
        <f>M204-'(A) Current Law'!N202</f>
        <v>-105706</v>
      </c>
      <c r="AD204" s="38">
        <f>S204-'(A) Current Law'!T202</f>
        <v>0</v>
      </c>
    </row>
    <row r="205" spans="1:30">
      <c r="A205" s="28" t="s">
        <v>410</v>
      </c>
      <c r="B205" s="29" t="s">
        <v>411</v>
      </c>
      <c r="C205" s="30">
        <v>1066121439</v>
      </c>
      <c r="D205" s="21">
        <v>2766.87</v>
      </c>
      <c r="E205" s="22"/>
      <c r="F205" s="48">
        <v>2750</v>
      </c>
      <c r="G205" s="45">
        <f t="shared" si="31"/>
        <v>0</v>
      </c>
      <c r="H205" s="22"/>
      <c r="I205" s="23">
        <v>7608892.5</v>
      </c>
      <c r="J205" s="24">
        <f t="shared" si="24"/>
        <v>2750</v>
      </c>
      <c r="K205" s="26">
        <f t="shared" si="25"/>
        <v>7.1369847952189991</v>
      </c>
      <c r="L205" s="22"/>
      <c r="M205" s="24">
        <v>2275417</v>
      </c>
      <c r="N205" s="26">
        <v>3.5680000000000001</v>
      </c>
      <c r="O205" s="25">
        <f t="shared" si="26"/>
        <v>5.0026904111436785</v>
      </c>
      <c r="P205" s="22"/>
      <c r="Q205" s="24">
        <v>3368291</v>
      </c>
      <c r="R205" s="24">
        <f t="shared" si="27"/>
        <v>2039.7445488945993</v>
      </c>
      <c r="S205" s="26">
        <f t="shared" si="28"/>
        <v>3.1593877365034397</v>
      </c>
      <c r="T205" s="27">
        <f t="shared" si="29"/>
        <v>0.74172529050712699</v>
      </c>
      <c r="U205" s="22"/>
      <c r="V205" s="38">
        <f t="shared" si="30"/>
        <v>5.2936821205787608</v>
      </c>
      <c r="W205" s="22"/>
      <c r="X205" s="42">
        <f>I205-'(A) Current Law'!J203</f>
        <v>176733.5</v>
      </c>
      <c r="Y205" s="42">
        <f>J205-'(A) Current Law'!K203</f>
        <v>63.874883894075083</v>
      </c>
      <c r="Z205" s="38">
        <f>O205-'(A) Current Law'!P203</f>
        <v>0.2502280605577436</v>
      </c>
      <c r="AA205" s="44">
        <f>N205-'(A) Current Law'!O203</f>
        <v>8.1999999999999851E-2</v>
      </c>
      <c r="AB205" s="42">
        <f>Q205-'(A) Current Law'!R203</f>
        <v>0</v>
      </c>
      <c r="AC205" s="42">
        <f>M205-'(A) Current Law'!N203</f>
        <v>-90040</v>
      </c>
      <c r="AD205" s="38">
        <f>S205-'(A) Current Law'!T203</f>
        <v>0</v>
      </c>
    </row>
    <row r="206" spans="1:30">
      <c r="A206" s="28" t="s">
        <v>412</v>
      </c>
      <c r="B206" s="29" t="s">
        <v>413</v>
      </c>
      <c r="C206" s="30">
        <v>1696891967</v>
      </c>
      <c r="D206" s="21">
        <v>2249.58</v>
      </c>
      <c r="E206" s="22"/>
      <c r="F206" s="48">
        <v>2750</v>
      </c>
      <c r="G206" s="45">
        <f t="shared" si="31"/>
        <v>0</v>
      </c>
      <c r="H206" s="22"/>
      <c r="I206" s="23">
        <v>6186345</v>
      </c>
      <c r="J206" s="24">
        <f t="shared" si="24"/>
        <v>2750</v>
      </c>
      <c r="K206" s="26">
        <f t="shared" si="25"/>
        <v>3.6456917236381732</v>
      </c>
      <c r="L206" s="22"/>
      <c r="M206" s="24">
        <v>660035</v>
      </c>
      <c r="N206" s="26">
        <v>1.823</v>
      </c>
      <c r="O206" s="25">
        <f t="shared" si="26"/>
        <v>3.256724710513053</v>
      </c>
      <c r="P206" s="22"/>
      <c r="Q206" s="24">
        <v>4200000</v>
      </c>
      <c r="R206" s="24">
        <f t="shared" si="27"/>
        <v>2160.4188337378532</v>
      </c>
      <c r="S206" s="26">
        <f t="shared" si="28"/>
        <v>2.4751133729658346</v>
      </c>
      <c r="T206" s="27">
        <f t="shared" si="29"/>
        <v>0.78560684863194663</v>
      </c>
      <c r="U206" s="22"/>
      <c r="V206" s="38">
        <f t="shared" si="30"/>
        <v>2.8640803860909552</v>
      </c>
      <c r="W206" s="22"/>
      <c r="X206" s="42">
        <f>I206-'(A) Current Law'!J204</f>
        <v>393259</v>
      </c>
      <c r="Y206" s="42">
        <f>J206-'(A) Current Law'!K204</f>
        <v>174.81440980094067</v>
      </c>
      <c r="Z206" s="38">
        <f>O206-'(A) Current Law'!P204</f>
        <v>0.10386518613297202</v>
      </c>
      <c r="AA206" s="44">
        <f>N206-'(A) Current Law'!O204</f>
        <v>0.29499999999999993</v>
      </c>
      <c r="AB206" s="42">
        <f>Q206-'(A) Current Law'!R204</f>
        <v>0</v>
      </c>
      <c r="AC206" s="42">
        <f>M206-'(A) Current Law'!N204</f>
        <v>217011</v>
      </c>
      <c r="AD206" s="38">
        <f>S206-'(A) Current Law'!T204</f>
        <v>0</v>
      </c>
    </row>
    <row r="207" spans="1:30">
      <c r="A207" s="28" t="s">
        <v>414</v>
      </c>
      <c r="B207" s="29" t="s">
        <v>415</v>
      </c>
      <c r="C207" s="30">
        <v>14537068518</v>
      </c>
      <c r="D207" s="21">
        <v>20770.07</v>
      </c>
      <c r="E207" s="22"/>
      <c r="F207" s="48">
        <v>2750</v>
      </c>
      <c r="G207" s="45">
        <f t="shared" si="31"/>
        <v>0</v>
      </c>
      <c r="H207" s="22"/>
      <c r="I207" s="23">
        <v>57117692.5</v>
      </c>
      <c r="J207" s="24">
        <f t="shared" si="24"/>
        <v>2750</v>
      </c>
      <c r="K207" s="26">
        <f t="shared" si="25"/>
        <v>3.9291066441130189</v>
      </c>
      <c r="L207" s="22"/>
      <c r="M207" s="24">
        <v>7717428</v>
      </c>
      <c r="N207" s="26">
        <v>1.9650000000000001</v>
      </c>
      <c r="O207" s="25">
        <f t="shared" si="26"/>
        <v>3.398227396316658</v>
      </c>
      <c r="P207" s="22"/>
      <c r="Q207" s="24">
        <v>42000000</v>
      </c>
      <c r="R207" s="24">
        <f t="shared" si="27"/>
        <v>2393.7053654609736</v>
      </c>
      <c r="S207" s="26">
        <f t="shared" si="28"/>
        <v>2.8891657178333459</v>
      </c>
      <c r="T207" s="27">
        <f t="shared" si="29"/>
        <v>0.8704383147130812</v>
      </c>
      <c r="U207" s="22"/>
      <c r="V207" s="38">
        <f t="shared" si="30"/>
        <v>3.4200449656297067</v>
      </c>
      <c r="W207" s="22"/>
      <c r="X207" s="42">
        <f>I207-'(A) Current Law'!J205</f>
        <v>7941570.5</v>
      </c>
      <c r="Y207" s="42">
        <f>J207-'(A) Current Law'!K205</f>
        <v>382.35646292959063</v>
      </c>
      <c r="Z207" s="38">
        <f>O207-'(A) Current Law'!P205</f>
        <v>0.38851729239679145</v>
      </c>
      <c r="AA207" s="44">
        <f>N207-'(A) Current Law'!O205</f>
        <v>0.32500000000000018</v>
      </c>
      <c r="AB207" s="42">
        <f>Q207-'(A) Current Law'!R205</f>
        <v>0</v>
      </c>
      <c r="AC207" s="42">
        <f>M207-'(A) Current Law'!N205</f>
        <v>2293668</v>
      </c>
      <c r="AD207" s="38">
        <f>S207-'(A) Current Law'!T205</f>
        <v>0</v>
      </c>
    </row>
    <row r="208" spans="1:30" ht="31.2">
      <c r="A208" s="28" t="s">
        <v>416</v>
      </c>
      <c r="B208" s="29" t="s">
        <v>417</v>
      </c>
      <c r="C208" s="30">
        <v>34753464</v>
      </c>
      <c r="D208" s="21">
        <v>38.72</v>
      </c>
      <c r="E208" s="22"/>
      <c r="F208" s="48">
        <v>2750</v>
      </c>
      <c r="G208" s="45">
        <f t="shared" si="31"/>
        <v>0</v>
      </c>
      <c r="H208" s="22"/>
      <c r="I208" s="23">
        <v>170767.902</v>
      </c>
      <c r="J208" s="24">
        <f t="shared" si="24"/>
        <v>4410.3280475206611</v>
      </c>
      <c r="K208" s="26">
        <f t="shared" si="25"/>
        <v>4.9136944161882683</v>
      </c>
      <c r="L208" s="22"/>
      <c r="M208" s="24">
        <v>35551</v>
      </c>
      <c r="N208" s="26">
        <v>2.4569999999999999</v>
      </c>
      <c r="O208" s="25">
        <f t="shared" si="26"/>
        <v>3.8907460275039059</v>
      </c>
      <c r="P208" s="22"/>
      <c r="Q208" s="24">
        <v>75000</v>
      </c>
      <c r="R208" s="24">
        <f t="shared" si="27"/>
        <v>2855.1394628099174</v>
      </c>
      <c r="S208" s="26">
        <f t="shared" si="28"/>
        <v>2.1580582585954597</v>
      </c>
      <c r="T208" s="27">
        <f t="shared" si="29"/>
        <v>0.64737575800398361</v>
      </c>
      <c r="U208" s="22"/>
      <c r="V208" s="38">
        <f t="shared" si="30"/>
        <v>3.1810066472798222</v>
      </c>
      <c r="W208" s="22"/>
      <c r="X208" s="42">
        <f>I208-'(A) Current Law'!J206</f>
        <v>-61421.097999999998</v>
      </c>
      <c r="Y208" s="42">
        <f>J208-'(A) Current Law'!K206</f>
        <v>-1586.2886880165288</v>
      </c>
      <c r="Z208" s="38">
        <f>O208-'(A) Current Law'!P206</f>
        <v>-0.71656448404682749</v>
      </c>
      <c r="AA208" s="44">
        <f>N208-'(A) Current Law'!O206</f>
        <v>-0.88400000000000034</v>
      </c>
      <c r="AB208" s="42">
        <f>Q208-'(A) Current Law'!R206</f>
        <v>0</v>
      </c>
      <c r="AC208" s="42">
        <f>M208-'(A) Current Law'!N206</f>
        <v>-36518</v>
      </c>
      <c r="AD208" s="38">
        <f>S208-'(A) Current Law'!T206</f>
        <v>0</v>
      </c>
    </row>
    <row r="209" spans="1:30">
      <c r="A209" s="28" t="s">
        <v>418</v>
      </c>
      <c r="B209" s="29" t="s">
        <v>419</v>
      </c>
      <c r="C209" s="30">
        <v>351430117</v>
      </c>
      <c r="D209" s="21">
        <v>273.02000000000004</v>
      </c>
      <c r="E209" s="22"/>
      <c r="F209" s="48">
        <v>2750</v>
      </c>
      <c r="G209" s="45">
        <f t="shared" si="31"/>
        <v>0</v>
      </c>
      <c r="H209" s="22"/>
      <c r="I209" s="23">
        <v>906173.82760000019</v>
      </c>
      <c r="J209" s="24">
        <f t="shared" si="24"/>
        <v>3319.0748941469492</v>
      </c>
      <c r="K209" s="26">
        <f t="shared" si="25"/>
        <v>2.5785320715697235</v>
      </c>
      <c r="L209" s="22"/>
      <c r="M209" s="24">
        <v>0</v>
      </c>
      <c r="N209" s="26">
        <v>1.2889999999999999</v>
      </c>
      <c r="O209" s="25">
        <f t="shared" si="26"/>
        <v>2.5785320715697235</v>
      </c>
      <c r="P209" s="22"/>
      <c r="Q209" s="24">
        <v>477000</v>
      </c>
      <c r="R209" s="24">
        <f t="shared" si="27"/>
        <v>1747.124752765365</v>
      </c>
      <c r="S209" s="26">
        <f t="shared" si="28"/>
        <v>1.3573111037606376</v>
      </c>
      <c r="T209" s="27">
        <f t="shared" si="29"/>
        <v>0.52638907180020156</v>
      </c>
      <c r="U209" s="22"/>
      <c r="V209" s="38">
        <f t="shared" si="30"/>
        <v>1.3573111037606376</v>
      </c>
      <c r="W209" s="22"/>
      <c r="X209" s="42">
        <f>I209-'(A) Current Law'!J207</f>
        <v>29914.827600000193</v>
      </c>
      <c r="Y209" s="42">
        <f>J209-'(A) Current Law'!K207</f>
        <v>109.57009596366652</v>
      </c>
      <c r="Z209" s="38">
        <f>O209-'(A) Current Law'!P207</f>
        <v>8.5123118802024056E-2</v>
      </c>
      <c r="AA209" s="44">
        <f>N209-'(A) Current Law'!O207</f>
        <v>4.1999999999999815E-2</v>
      </c>
      <c r="AB209" s="42">
        <f>Q209-'(A) Current Law'!R207</f>
        <v>0</v>
      </c>
      <c r="AC209" s="42">
        <f>M209-'(A) Current Law'!N207</f>
        <v>0</v>
      </c>
      <c r="AD209" s="38">
        <f>S209-'(A) Current Law'!T207</f>
        <v>0</v>
      </c>
    </row>
    <row r="210" spans="1:30">
      <c r="A210" s="28" t="s">
        <v>420</v>
      </c>
      <c r="B210" s="29" t="s">
        <v>421</v>
      </c>
      <c r="C210" s="30">
        <v>494385132</v>
      </c>
      <c r="D210" s="21">
        <v>3336.2000000000003</v>
      </c>
      <c r="E210" s="22"/>
      <c r="F210" s="48">
        <v>2750</v>
      </c>
      <c r="G210" s="45">
        <f t="shared" si="31"/>
        <v>0</v>
      </c>
      <c r="H210" s="22"/>
      <c r="I210" s="23">
        <v>9174550</v>
      </c>
      <c r="J210" s="24">
        <f t="shared" si="24"/>
        <v>2750</v>
      </c>
      <c r="K210" s="26">
        <f t="shared" si="25"/>
        <v>18.55749577841269</v>
      </c>
      <c r="L210" s="22"/>
      <c r="M210" s="24">
        <v>3878346</v>
      </c>
      <c r="N210" s="26">
        <v>9.2789999999999999</v>
      </c>
      <c r="O210" s="25">
        <f t="shared" si="26"/>
        <v>10.712708892709985</v>
      </c>
      <c r="P210" s="22"/>
      <c r="Q210" s="24">
        <v>570000</v>
      </c>
      <c r="R210" s="24">
        <f t="shared" si="27"/>
        <v>1333.3571128829205</v>
      </c>
      <c r="S210" s="26">
        <f t="shared" si="28"/>
        <v>1.1529472937305081</v>
      </c>
      <c r="T210" s="27">
        <f t="shared" si="29"/>
        <v>0.48485713195742569</v>
      </c>
      <c r="U210" s="22"/>
      <c r="V210" s="38">
        <f t="shared" si="30"/>
        <v>8.9977341794332109</v>
      </c>
      <c r="W210" s="22"/>
      <c r="X210" s="42">
        <f>I210-'(A) Current Law'!J208</f>
        <v>2058804</v>
      </c>
      <c r="Y210" s="42">
        <f>J210-'(A) Current Law'!K208</f>
        <v>617.11048498291484</v>
      </c>
      <c r="Z210" s="38">
        <f>O210-'(A) Current Law'!P208</f>
        <v>2.2492241939023359</v>
      </c>
      <c r="AA210" s="44">
        <f>N210-'(A) Current Law'!O208</f>
        <v>2.0819999999999999</v>
      </c>
      <c r="AB210" s="42">
        <f>Q210-'(A) Current Law'!R208</f>
        <v>0</v>
      </c>
      <c r="AC210" s="42">
        <f>M210-'(A) Current Law'!N208</f>
        <v>946821</v>
      </c>
      <c r="AD210" s="38">
        <f>S210-'(A) Current Law'!T208</f>
        <v>0</v>
      </c>
    </row>
    <row r="211" spans="1:30">
      <c r="A211" s="28" t="s">
        <v>422</v>
      </c>
      <c r="B211" s="29" t="s">
        <v>423</v>
      </c>
      <c r="C211" s="30">
        <v>118495940</v>
      </c>
      <c r="D211" s="21">
        <v>186.16</v>
      </c>
      <c r="E211" s="22"/>
      <c r="F211" s="48">
        <v>2750</v>
      </c>
      <c r="G211" s="45">
        <f t="shared" si="31"/>
        <v>0</v>
      </c>
      <c r="H211" s="22"/>
      <c r="I211" s="23">
        <v>664059.08600000001</v>
      </c>
      <c r="J211" s="24">
        <f t="shared" si="24"/>
        <v>3567.1416308551784</v>
      </c>
      <c r="K211" s="26">
        <f t="shared" si="25"/>
        <v>5.6040661477515608</v>
      </c>
      <c r="L211" s="22"/>
      <c r="M211" s="24">
        <v>162104</v>
      </c>
      <c r="N211" s="26">
        <v>2.802</v>
      </c>
      <c r="O211" s="25">
        <f t="shared" si="26"/>
        <v>4.2360530327030617</v>
      </c>
      <c r="P211" s="22"/>
      <c r="Q211" s="24">
        <v>470000</v>
      </c>
      <c r="R211" s="24">
        <f t="shared" si="27"/>
        <v>3395.4877524709927</v>
      </c>
      <c r="S211" s="26">
        <f t="shared" si="28"/>
        <v>3.9663806202980458</v>
      </c>
      <c r="T211" s="27">
        <f t="shared" si="29"/>
        <v>0.95187915251264255</v>
      </c>
      <c r="U211" s="22"/>
      <c r="V211" s="38">
        <f t="shared" si="30"/>
        <v>5.3343937353465449</v>
      </c>
      <c r="W211" s="22"/>
      <c r="X211" s="42">
        <f>I211-'(A) Current Law'!J209</f>
        <v>-88871.91399999999</v>
      </c>
      <c r="Y211" s="42">
        <f>J211-'(A) Current Law'!K209</f>
        <v>-477.39532660077339</v>
      </c>
      <c r="Z211" s="38">
        <f>O211-'(A) Current Law'!P209</f>
        <v>-0.2079895226790045</v>
      </c>
      <c r="AA211" s="44">
        <f>N211-'(A) Current Law'!O209</f>
        <v>-0.375</v>
      </c>
      <c r="AB211" s="42">
        <f>Q211-'(A) Current Law'!R209</f>
        <v>0</v>
      </c>
      <c r="AC211" s="42">
        <f>M211-'(A) Current Law'!N209</f>
        <v>-64226</v>
      </c>
      <c r="AD211" s="38">
        <f>S211-'(A) Current Law'!T209</f>
        <v>0</v>
      </c>
    </row>
    <row r="212" spans="1:30">
      <c r="A212" s="28" t="s">
        <v>424</v>
      </c>
      <c r="B212" s="29" t="s">
        <v>425</v>
      </c>
      <c r="C212" s="30">
        <v>2171337360</v>
      </c>
      <c r="D212" s="21">
        <v>2419.1800000000003</v>
      </c>
      <c r="E212" s="22"/>
      <c r="F212" s="48">
        <v>2750</v>
      </c>
      <c r="G212" s="45">
        <f t="shared" si="31"/>
        <v>0</v>
      </c>
      <c r="H212" s="22"/>
      <c r="I212" s="23">
        <v>6652745.0000000009</v>
      </c>
      <c r="J212" s="24">
        <f t="shared" si="24"/>
        <v>2750</v>
      </c>
      <c r="K212" s="26">
        <f t="shared" si="25"/>
        <v>3.0638928443620577</v>
      </c>
      <c r="L212" s="22"/>
      <c r="M212" s="24">
        <v>212784</v>
      </c>
      <c r="N212" s="26">
        <v>1.532</v>
      </c>
      <c r="O212" s="25">
        <f t="shared" si="26"/>
        <v>2.9658960964039234</v>
      </c>
      <c r="P212" s="22"/>
      <c r="Q212" s="24">
        <v>4243812</v>
      </c>
      <c r="R212" s="24">
        <f t="shared" si="27"/>
        <v>1842.1928091336731</v>
      </c>
      <c r="S212" s="26">
        <f t="shared" si="28"/>
        <v>1.9544692032563749</v>
      </c>
      <c r="T212" s="27">
        <f t="shared" si="29"/>
        <v>0.66988829423042662</v>
      </c>
      <c r="U212" s="22"/>
      <c r="V212" s="38">
        <f t="shared" si="30"/>
        <v>2.0524659512145087</v>
      </c>
      <c r="W212" s="22"/>
      <c r="X212" s="42">
        <f>I212-'(A) Current Law'!J210</f>
        <v>-872102.99999999907</v>
      </c>
      <c r="Y212" s="42">
        <f>J212-'(A) Current Law'!K210</f>
        <v>-360.49529179308638</v>
      </c>
      <c r="Z212" s="38">
        <f>O212-'(A) Current Law'!P210</f>
        <v>-0.18465578283054063</v>
      </c>
      <c r="AA212" s="44">
        <f>N212-'(A) Current Law'!O210</f>
        <v>-5.0000000000000044E-2</v>
      </c>
      <c r="AB212" s="42">
        <f>Q212-'(A) Current Law'!R210</f>
        <v>0</v>
      </c>
      <c r="AC212" s="42">
        <f>M212-'(A) Current Law'!N210</f>
        <v>-471153</v>
      </c>
      <c r="AD212" s="38">
        <f>S212-'(A) Current Law'!T210</f>
        <v>0</v>
      </c>
    </row>
    <row r="213" spans="1:30">
      <c r="A213" s="28" t="s">
        <v>426</v>
      </c>
      <c r="B213" s="29" t="s">
        <v>427</v>
      </c>
      <c r="C213" s="30">
        <v>537627542</v>
      </c>
      <c r="D213" s="21">
        <v>878.6400000000001</v>
      </c>
      <c r="E213" s="22"/>
      <c r="F213" s="48">
        <v>2750</v>
      </c>
      <c r="G213" s="45">
        <f t="shared" si="31"/>
        <v>0</v>
      </c>
      <c r="H213" s="22"/>
      <c r="I213" s="23">
        <v>2416260.0000000005</v>
      </c>
      <c r="J213" s="24">
        <f t="shared" si="24"/>
        <v>2750</v>
      </c>
      <c r="K213" s="26">
        <f t="shared" si="25"/>
        <v>4.4943010006730653</v>
      </c>
      <c r="L213" s="22"/>
      <c r="M213" s="24">
        <v>437121</v>
      </c>
      <c r="N213" s="26">
        <v>2.2469999999999999</v>
      </c>
      <c r="O213" s="25">
        <f t="shared" si="26"/>
        <v>3.6812455564264983</v>
      </c>
      <c r="P213" s="22"/>
      <c r="Q213" s="24">
        <v>1439136</v>
      </c>
      <c r="R213" s="24">
        <f t="shared" si="27"/>
        <v>2135.4104069926248</v>
      </c>
      <c r="S213" s="26">
        <f t="shared" si="28"/>
        <v>2.6768271481151165</v>
      </c>
      <c r="T213" s="27">
        <f t="shared" si="29"/>
        <v>0.77651287527004531</v>
      </c>
      <c r="U213" s="22"/>
      <c r="V213" s="38">
        <f t="shared" si="30"/>
        <v>3.4898825923616839</v>
      </c>
      <c r="W213" s="22"/>
      <c r="X213" s="42">
        <f>I213-'(A) Current Law'!J211</f>
        <v>385986.00000000047</v>
      </c>
      <c r="Y213" s="42">
        <f>J213-'(A) Current Law'!K211</f>
        <v>439.29937175635087</v>
      </c>
      <c r="Z213" s="38">
        <f>O213-'(A) Current Law'!P211</f>
        <v>0.5259458973178881</v>
      </c>
      <c r="AA213" s="44">
        <f>N213-'(A) Current Law'!O211</f>
        <v>0.35899999999999999</v>
      </c>
      <c r="AB213" s="42">
        <f>Q213-'(A) Current Law'!R211</f>
        <v>0</v>
      </c>
      <c r="AC213" s="42">
        <f>M213-'(A) Current Law'!N211</f>
        <v>103223</v>
      </c>
      <c r="AD213" s="38">
        <f>S213-'(A) Current Law'!T211</f>
        <v>0</v>
      </c>
    </row>
    <row r="214" spans="1:30">
      <c r="A214" s="28" t="s">
        <v>428</v>
      </c>
      <c r="B214" s="29" t="s">
        <v>429</v>
      </c>
      <c r="C214" s="30">
        <v>254720848</v>
      </c>
      <c r="D214" s="21">
        <v>676</v>
      </c>
      <c r="E214" s="22"/>
      <c r="F214" s="48">
        <v>2750</v>
      </c>
      <c r="G214" s="45">
        <f t="shared" si="31"/>
        <v>0</v>
      </c>
      <c r="H214" s="22"/>
      <c r="I214" s="23">
        <v>1944067.8528</v>
      </c>
      <c r="J214" s="24">
        <f t="shared" si="24"/>
        <v>2875.8400189349113</v>
      </c>
      <c r="K214" s="26">
        <f t="shared" si="25"/>
        <v>7.6321505211069338</v>
      </c>
      <c r="L214" s="22"/>
      <c r="M214" s="24">
        <v>606757</v>
      </c>
      <c r="N214" s="26">
        <v>3.8159999999999998</v>
      </c>
      <c r="O214" s="25">
        <f t="shared" si="26"/>
        <v>5.2501036460117314</v>
      </c>
      <c r="P214" s="22"/>
      <c r="Q214" s="24">
        <v>860371</v>
      </c>
      <c r="R214" s="24">
        <f t="shared" si="27"/>
        <v>2170.3076923076924</v>
      </c>
      <c r="S214" s="26">
        <f t="shared" si="28"/>
        <v>3.3777015378026696</v>
      </c>
      <c r="T214" s="27">
        <f t="shared" si="29"/>
        <v>0.75466913250323353</v>
      </c>
      <c r="U214" s="22"/>
      <c r="V214" s="38">
        <f t="shared" si="30"/>
        <v>5.7597484128978715</v>
      </c>
      <c r="W214" s="22"/>
      <c r="X214" s="42">
        <f>I214-'(A) Current Law'!J212</f>
        <v>50513.852799999993</v>
      </c>
      <c r="Y214" s="42">
        <f>J214-'(A) Current Law'!K212</f>
        <v>74.724634319526558</v>
      </c>
      <c r="Z214" s="38">
        <f>O214-'(A) Current Law'!P212</f>
        <v>0.26621241776016724</v>
      </c>
      <c r="AA214" s="44">
        <f>N214-'(A) Current Law'!O212</f>
        <v>9.8999999999999755E-2</v>
      </c>
      <c r="AB214" s="42">
        <f>Q214-'(A) Current Law'!R212</f>
        <v>0</v>
      </c>
      <c r="AC214" s="42">
        <f>M214-'(A) Current Law'!N212</f>
        <v>-17296</v>
      </c>
      <c r="AD214" s="38">
        <f>S214-'(A) Current Law'!T212</f>
        <v>0</v>
      </c>
    </row>
    <row r="215" spans="1:30">
      <c r="A215" s="28" t="s">
        <v>430</v>
      </c>
      <c r="B215" s="29" t="s">
        <v>431</v>
      </c>
      <c r="C215" s="30">
        <v>404654285</v>
      </c>
      <c r="D215" s="21">
        <v>649.67999999999995</v>
      </c>
      <c r="E215" s="22"/>
      <c r="F215" s="48">
        <v>2750</v>
      </c>
      <c r="G215" s="45">
        <f t="shared" si="31"/>
        <v>0</v>
      </c>
      <c r="H215" s="22"/>
      <c r="I215" s="23">
        <v>1835676.7111999998</v>
      </c>
      <c r="J215" s="24">
        <f t="shared" si="24"/>
        <v>2825.5090370644007</v>
      </c>
      <c r="K215" s="26">
        <f t="shared" si="25"/>
        <v>4.5364074451849676</v>
      </c>
      <c r="L215" s="22"/>
      <c r="M215" s="24">
        <v>337512</v>
      </c>
      <c r="N215" s="26">
        <v>2.2679999999999998</v>
      </c>
      <c r="O215" s="25">
        <f t="shared" si="26"/>
        <v>3.7023325014339088</v>
      </c>
      <c r="P215" s="22"/>
      <c r="Q215" s="24">
        <v>1050000</v>
      </c>
      <c r="R215" s="24">
        <f t="shared" si="27"/>
        <v>2135.6852604359069</v>
      </c>
      <c r="S215" s="26">
        <f t="shared" si="28"/>
        <v>2.5948075651787552</v>
      </c>
      <c r="T215" s="27">
        <f t="shared" si="29"/>
        <v>0.75585858421277774</v>
      </c>
      <c r="U215" s="22"/>
      <c r="V215" s="38">
        <f t="shared" si="30"/>
        <v>3.4288825089298141</v>
      </c>
      <c r="W215" s="22"/>
      <c r="X215" s="42">
        <f>I215-'(A) Current Law'!J213</f>
        <v>-22406.288800000213</v>
      </c>
      <c r="Y215" s="42">
        <f>J215-'(A) Current Law'!K213</f>
        <v>-34.488192340845217</v>
      </c>
      <c r="Z215" s="38">
        <f>O215-'(A) Current Law'!P213</f>
        <v>-1.5282894631896138E-2</v>
      </c>
      <c r="AA215" s="44">
        <f>N215-'(A) Current Law'!O213</f>
        <v>0.12699999999999978</v>
      </c>
      <c r="AB215" s="42">
        <f>Q215-'(A) Current Law'!R213</f>
        <v>0</v>
      </c>
      <c r="AC215" s="42">
        <f>M215-'(A) Current Law'!N213</f>
        <v>-16222</v>
      </c>
      <c r="AD215" s="38">
        <f>S215-'(A) Current Law'!T213</f>
        <v>0</v>
      </c>
    </row>
    <row r="216" spans="1:30">
      <c r="A216" s="28" t="s">
        <v>432</v>
      </c>
      <c r="B216" s="29" t="s">
        <v>433</v>
      </c>
      <c r="C216" s="30">
        <v>19123067735</v>
      </c>
      <c r="D216" s="21">
        <v>13535.579999999998</v>
      </c>
      <c r="E216" s="22"/>
      <c r="F216" s="48">
        <v>2750</v>
      </c>
      <c r="G216" s="45">
        <f t="shared" si="31"/>
        <v>0</v>
      </c>
      <c r="H216" s="22"/>
      <c r="I216" s="23">
        <v>37222844.999999993</v>
      </c>
      <c r="J216" s="24">
        <f t="shared" si="24"/>
        <v>2750</v>
      </c>
      <c r="K216" s="26">
        <f t="shared" si="25"/>
        <v>1.9464892095671904</v>
      </c>
      <c r="L216" s="22"/>
      <c r="M216" s="24">
        <v>0</v>
      </c>
      <c r="N216" s="26">
        <v>0.97299999999999998</v>
      </c>
      <c r="O216" s="25">
        <f t="shared" si="26"/>
        <v>1.9464892095671904</v>
      </c>
      <c r="P216" s="22"/>
      <c r="Q216" s="24">
        <v>29000000</v>
      </c>
      <c r="R216" s="24">
        <f t="shared" si="27"/>
        <v>2142.5014665053145</v>
      </c>
      <c r="S216" s="26">
        <f t="shared" si="28"/>
        <v>1.5164930858307186</v>
      </c>
      <c r="T216" s="27">
        <f t="shared" si="29"/>
        <v>0.77909144236556893</v>
      </c>
      <c r="U216" s="22"/>
      <c r="V216" s="38">
        <f t="shared" si="30"/>
        <v>1.5164930858307186</v>
      </c>
      <c r="W216" s="22"/>
      <c r="X216" s="42">
        <f>I216-'(A) Current Law'!J214</f>
        <v>2452714.9999999925</v>
      </c>
      <c r="Y216" s="42">
        <f>J216-'(A) Current Law'!K214</f>
        <v>181.20501670412295</v>
      </c>
      <c r="Z216" s="38">
        <f>O216-'(A) Current Law'!P214</f>
        <v>0.12825949444873386</v>
      </c>
      <c r="AA216" s="44">
        <f>N216-'(A) Current Law'!O214</f>
        <v>9.2999999999999972E-2</v>
      </c>
      <c r="AB216" s="42">
        <f>Q216-'(A) Current Law'!R214</f>
        <v>0</v>
      </c>
      <c r="AC216" s="42">
        <f>M216-'(A) Current Law'!N214</f>
        <v>0</v>
      </c>
      <c r="AD216" s="38">
        <f>S216-'(A) Current Law'!T214</f>
        <v>0</v>
      </c>
    </row>
    <row r="217" spans="1:30">
      <c r="A217" s="28" t="s">
        <v>434</v>
      </c>
      <c r="B217" s="29" t="s">
        <v>435</v>
      </c>
      <c r="C217" s="30">
        <v>292503063</v>
      </c>
      <c r="D217" s="21">
        <v>381.31</v>
      </c>
      <c r="E217" s="22"/>
      <c r="F217" s="48">
        <v>2750</v>
      </c>
      <c r="G217" s="45">
        <f t="shared" si="31"/>
        <v>0</v>
      </c>
      <c r="H217" s="22"/>
      <c r="I217" s="23">
        <v>1167250.5819999999</v>
      </c>
      <c r="J217" s="24">
        <f t="shared" si="24"/>
        <v>3061.1591146311398</v>
      </c>
      <c r="K217" s="26">
        <f t="shared" si="25"/>
        <v>3.9905584920319273</v>
      </c>
      <c r="L217" s="22"/>
      <c r="M217" s="24">
        <v>164117</v>
      </c>
      <c r="N217" s="26">
        <v>1.9950000000000001</v>
      </c>
      <c r="O217" s="25">
        <f t="shared" si="26"/>
        <v>3.4294806068406878</v>
      </c>
      <c r="P217" s="22"/>
      <c r="Q217" s="24">
        <v>399800</v>
      </c>
      <c r="R217" s="24">
        <f t="shared" si="27"/>
        <v>1478.8938134326402</v>
      </c>
      <c r="S217" s="26">
        <f t="shared" si="28"/>
        <v>1.3668232937444487</v>
      </c>
      <c r="T217" s="27">
        <f t="shared" si="29"/>
        <v>0.48311562975087041</v>
      </c>
      <c r="U217" s="22"/>
      <c r="V217" s="38">
        <f t="shared" si="30"/>
        <v>1.9279011789356886</v>
      </c>
      <c r="W217" s="22"/>
      <c r="X217" s="42">
        <f>I217-'(A) Current Law'!J215</f>
        <v>15455.581999999937</v>
      </c>
      <c r="Y217" s="42">
        <f>J217-'(A) Current Law'!K215</f>
        <v>40.532852534682661</v>
      </c>
      <c r="Z217" s="38">
        <f>O217-'(A) Current Law'!P215</f>
        <v>0.19371278173589568</v>
      </c>
      <c r="AA217" s="44">
        <f>N217-'(A) Current Law'!O215</f>
        <v>2.6000000000000023E-2</v>
      </c>
      <c r="AB217" s="42">
        <f>Q217-'(A) Current Law'!R215</f>
        <v>0</v>
      </c>
      <c r="AC217" s="42">
        <f>M217-'(A) Current Law'!N215</f>
        <v>-41206</v>
      </c>
      <c r="AD217" s="38">
        <f>S217-'(A) Current Law'!T215</f>
        <v>0</v>
      </c>
    </row>
    <row r="218" spans="1:30">
      <c r="A218" s="28" t="s">
        <v>436</v>
      </c>
      <c r="B218" s="29" t="s">
        <v>437</v>
      </c>
      <c r="C218" s="30">
        <v>5697076828</v>
      </c>
      <c r="D218" s="21">
        <v>10456.519999999999</v>
      </c>
      <c r="E218" s="22"/>
      <c r="F218" s="48">
        <v>2750</v>
      </c>
      <c r="G218" s="45">
        <f t="shared" si="31"/>
        <v>0</v>
      </c>
      <c r="H218" s="22"/>
      <c r="I218" s="23">
        <v>28755429.999999996</v>
      </c>
      <c r="J218" s="24">
        <f t="shared" si="24"/>
        <v>2750</v>
      </c>
      <c r="K218" s="26">
        <f t="shared" si="25"/>
        <v>5.0474007755473433</v>
      </c>
      <c r="L218" s="22"/>
      <c r="M218" s="24">
        <v>6209077</v>
      </c>
      <c r="N218" s="26">
        <v>2.524</v>
      </c>
      <c r="O218" s="25">
        <f t="shared" si="26"/>
        <v>3.9575300949408216</v>
      </c>
      <c r="P218" s="22"/>
      <c r="Q218" s="24">
        <v>17318000</v>
      </c>
      <c r="R218" s="24">
        <f t="shared" si="27"/>
        <v>2249.9911060276272</v>
      </c>
      <c r="S218" s="26">
        <f t="shared" si="28"/>
        <v>3.039804538862013</v>
      </c>
      <c r="T218" s="27">
        <f t="shared" si="29"/>
        <v>0.81817858401004617</v>
      </c>
      <c r="U218" s="22"/>
      <c r="V218" s="38">
        <f t="shared" si="30"/>
        <v>4.1296752194685338</v>
      </c>
      <c r="W218" s="22"/>
      <c r="X218" s="42">
        <f>I218-'(A) Current Law'!J216</f>
        <v>4828419.9999999963</v>
      </c>
      <c r="Y218" s="42">
        <f>J218-'(A) Current Law'!K216</f>
        <v>461.76165684185526</v>
      </c>
      <c r="Z218" s="38">
        <f>O218-'(A) Current Law'!P216</f>
        <v>0.59063044111716057</v>
      </c>
      <c r="AA218" s="44">
        <f>N218-'(A) Current Law'!O216</f>
        <v>0.42399999999999993</v>
      </c>
      <c r="AB218" s="42">
        <f>Q218-'(A) Current Law'!R216</f>
        <v>0</v>
      </c>
      <c r="AC218" s="42">
        <f>M218-'(A) Current Law'!N216</f>
        <v>1463553</v>
      </c>
      <c r="AD218" s="38">
        <f>S218-'(A) Current Law'!T216</f>
        <v>0</v>
      </c>
    </row>
    <row r="219" spans="1:30">
      <c r="A219" s="28" t="s">
        <v>438</v>
      </c>
      <c r="B219" s="29" t="s">
        <v>439</v>
      </c>
      <c r="C219" s="30">
        <v>2093254102</v>
      </c>
      <c r="D219" s="21">
        <v>2087.2800000000002</v>
      </c>
      <c r="E219" s="22"/>
      <c r="F219" s="48">
        <v>2750</v>
      </c>
      <c r="G219" s="45">
        <f t="shared" si="31"/>
        <v>0</v>
      </c>
      <c r="H219" s="22"/>
      <c r="I219" s="23">
        <v>5740020.0000000009</v>
      </c>
      <c r="J219" s="24">
        <f t="shared" si="24"/>
        <v>2750</v>
      </c>
      <c r="K219" s="26">
        <f t="shared" si="25"/>
        <v>2.742151559390567</v>
      </c>
      <c r="L219" s="22"/>
      <c r="M219" s="24">
        <v>0</v>
      </c>
      <c r="N219" s="26">
        <v>1.371</v>
      </c>
      <c r="O219" s="25">
        <f t="shared" si="26"/>
        <v>2.742151559390567</v>
      </c>
      <c r="P219" s="22"/>
      <c r="Q219" s="24">
        <v>3688000</v>
      </c>
      <c r="R219" s="24">
        <f t="shared" si="27"/>
        <v>1766.8927982829327</v>
      </c>
      <c r="S219" s="26">
        <f t="shared" si="28"/>
        <v>1.7618501243954567</v>
      </c>
      <c r="T219" s="27">
        <f t="shared" si="29"/>
        <v>0.64250647210288458</v>
      </c>
      <c r="U219" s="22"/>
      <c r="V219" s="38">
        <f t="shared" si="30"/>
        <v>1.7618501243954567</v>
      </c>
      <c r="W219" s="22"/>
      <c r="X219" s="42">
        <f>I219-'(A) Current Law'!J217</f>
        <v>884538.00000000093</v>
      </c>
      <c r="Y219" s="42">
        <f>J219-'(A) Current Law'!K217</f>
        <v>423.77543980683004</v>
      </c>
      <c r="Z219" s="38">
        <f>O219-'(A) Current Law'!P217</f>
        <v>0.42256599385371763</v>
      </c>
      <c r="AA219" s="44">
        <f>N219-'(A) Current Law'!O217</f>
        <v>0.21100000000000008</v>
      </c>
      <c r="AB219" s="42">
        <f>Q219-'(A) Current Law'!R217</f>
        <v>0</v>
      </c>
      <c r="AC219" s="42">
        <f>M219-'(A) Current Law'!N217</f>
        <v>0</v>
      </c>
      <c r="AD219" s="38">
        <f>S219-'(A) Current Law'!T217</f>
        <v>0</v>
      </c>
    </row>
    <row r="220" spans="1:30">
      <c r="A220" s="28" t="s">
        <v>440</v>
      </c>
      <c r="B220" s="29" t="s">
        <v>441</v>
      </c>
      <c r="C220" s="30">
        <v>287979944</v>
      </c>
      <c r="D220" s="21">
        <v>330.88</v>
      </c>
      <c r="E220" s="22"/>
      <c r="F220" s="48">
        <v>2750</v>
      </c>
      <c r="G220" s="45">
        <f t="shared" si="31"/>
        <v>0</v>
      </c>
      <c r="H220" s="22"/>
      <c r="I220" s="23">
        <v>1041430.694</v>
      </c>
      <c r="J220" s="24">
        <f t="shared" si="24"/>
        <v>3147.4573682301743</v>
      </c>
      <c r="K220" s="26">
        <f t="shared" si="25"/>
        <v>3.6163306358584473</v>
      </c>
      <c r="L220" s="22"/>
      <c r="M220" s="24">
        <v>107714</v>
      </c>
      <c r="N220" s="26">
        <v>1.8080000000000001</v>
      </c>
      <c r="O220" s="25">
        <f t="shared" si="26"/>
        <v>3.2422976441720541</v>
      </c>
      <c r="P220" s="22"/>
      <c r="Q220" s="24">
        <v>881000</v>
      </c>
      <c r="R220" s="24">
        <f t="shared" si="27"/>
        <v>2988.1346711798842</v>
      </c>
      <c r="S220" s="26">
        <f t="shared" si="28"/>
        <v>3.0592408199093195</v>
      </c>
      <c r="T220" s="27">
        <f t="shared" si="29"/>
        <v>0.94938050673586161</v>
      </c>
      <c r="U220" s="22"/>
      <c r="V220" s="38">
        <f t="shared" si="30"/>
        <v>3.4332738115957131</v>
      </c>
      <c r="W220" s="22"/>
      <c r="X220" s="42">
        <f>I220-'(A) Current Law'!J218</f>
        <v>-171595.30599999998</v>
      </c>
      <c r="Y220" s="42">
        <f>J220-'(A) Current Law'!K218</f>
        <v>-518.60283486460321</v>
      </c>
      <c r="Z220" s="38">
        <f>O220-'(A) Current Law'!P218</f>
        <v>-0.4009074534718291</v>
      </c>
      <c r="AA220" s="44">
        <f>N220-'(A) Current Law'!O218</f>
        <v>-2.8000000000000025E-2</v>
      </c>
      <c r="AB220" s="42">
        <f>Q220-'(A) Current Law'!R218</f>
        <v>0</v>
      </c>
      <c r="AC220" s="42">
        <f>M220-'(A) Current Law'!N218</f>
        <v>-56142</v>
      </c>
      <c r="AD220" s="38">
        <f>S220-'(A) Current Law'!T218</f>
        <v>0</v>
      </c>
    </row>
    <row r="221" spans="1:30">
      <c r="A221" s="28" t="s">
        <v>442</v>
      </c>
      <c r="B221" s="29" t="s">
        <v>443</v>
      </c>
      <c r="C221" s="30">
        <v>939121882</v>
      </c>
      <c r="D221" s="21">
        <v>1610.48</v>
      </c>
      <c r="E221" s="22"/>
      <c r="F221" s="48">
        <v>2750</v>
      </c>
      <c r="G221" s="45">
        <f t="shared" si="31"/>
        <v>0</v>
      </c>
      <c r="H221" s="22"/>
      <c r="I221" s="23">
        <v>4428820</v>
      </c>
      <c r="J221" s="24">
        <f t="shared" si="24"/>
        <v>2750</v>
      </c>
      <c r="K221" s="26">
        <f t="shared" si="25"/>
        <v>4.7159160966073621</v>
      </c>
      <c r="L221" s="22"/>
      <c r="M221" s="24">
        <v>867733</v>
      </c>
      <c r="N221" s="26">
        <v>2.3580000000000001</v>
      </c>
      <c r="O221" s="25">
        <f t="shared" si="26"/>
        <v>3.7919327280673456</v>
      </c>
      <c r="P221" s="22"/>
      <c r="Q221" s="24">
        <v>2455000</v>
      </c>
      <c r="R221" s="24">
        <f t="shared" si="27"/>
        <v>2063.1942029705428</v>
      </c>
      <c r="S221" s="26">
        <f t="shared" si="28"/>
        <v>2.6141441777202674</v>
      </c>
      <c r="T221" s="27">
        <f t="shared" si="29"/>
        <v>0.75025243744383385</v>
      </c>
      <c r="U221" s="22"/>
      <c r="V221" s="38">
        <f t="shared" si="30"/>
        <v>3.5381275462602839</v>
      </c>
      <c r="W221" s="22"/>
      <c r="X221" s="42">
        <f>I221-'(A) Current Law'!J219</f>
        <v>141249</v>
      </c>
      <c r="Y221" s="42">
        <f>J221-'(A) Current Law'!K219</f>
        <v>87.706149719338555</v>
      </c>
      <c r="Z221" s="38">
        <f>O221-'(A) Current Law'!P219</f>
        <v>0.2423135956702156</v>
      </c>
      <c r="AA221" s="44">
        <f>N221-'(A) Current Law'!O219</f>
        <v>7.5000000000000178E-2</v>
      </c>
      <c r="AB221" s="42">
        <f>Q221-'(A) Current Law'!R219</f>
        <v>0</v>
      </c>
      <c r="AC221" s="42">
        <f>M221-'(A) Current Law'!N219</f>
        <v>-86313</v>
      </c>
      <c r="AD221" s="38">
        <f>S221-'(A) Current Law'!T219</f>
        <v>0</v>
      </c>
    </row>
    <row r="222" spans="1:30">
      <c r="A222" s="28" t="s">
        <v>444</v>
      </c>
      <c r="B222" s="29" t="s">
        <v>445</v>
      </c>
      <c r="C222" s="30">
        <v>3520104672</v>
      </c>
      <c r="D222" s="21">
        <v>3074.08</v>
      </c>
      <c r="E222" s="22"/>
      <c r="F222" s="48">
        <v>2750</v>
      </c>
      <c r="G222" s="45">
        <f t="shared" si="31"/>
        <v>0</v>
      </c>
      <c r="H222" s="22"/>
      <c r="I222" s="23">
        <v>8453720</v>
      </c>
      <c r="J222" s="24">
        <f t="shared" si="24"/>
        <v>2750</v>
      </c>
      <c r="K222" s="26">
        <f t="shared" si="25"/>
        <v>2.4015535865292588</v>
      </c>
      <c r="L222" s="22"/>
      <c r="M222" s="24">
        <v>0</v>
      </c>
      <c r="N222" s="26">
        <v>1.2010000000000001</v>
      </c>
      <c r="O222" s="25">
        <f t="shared" si="26"/>
        <v>2.4015535865292588</v>
      </c>
      <c r="P222" s="22"/>
      <c r="Q222" s="24">
        <v>5829000</v>
      </c>
      <c r="R222" s="24">
        <f t="shared" si="27"/>
        <v>1896.177067610472</v>
      </c>
      <c r="S222" s="26">
        <f t="shared" si="28"/>
        <v>1.6559166681507134</v>
      </c>
      <c r="T222" s="27">
        <f t="shared" si="29"/>
        <v>0.68951893367653527</v>
      </c>
      <c r="U222" s="22"/>
      <c r="V222" s="38">
        <f t="shared" si="30"/>
        <v>1.6559166681507134</v>
      </c>
      <c r="W222" s="22"/>
      <c r="X222" s="42">
        <f>I222-'(A) Current Law'!J220</f>
        <v>1507359</v>
      </c>
      <c r="Y222" s="42">
        <f>J222-'(A) Current Law'!K220</f>
        <v>490.34475355228233</v>
      </c>
      <c r="Z222" s="38">
        <f>O222-'(A) Current Law'!P220</f>
        <v>0.42821425510155953</v>
      </c>
      <c r="AA222" s="44">
        <f>N222-'(A) Current Law'!O220</f>
        <v>0.2390000000000001</v>
      </c>
      <c r="AB222" s="42">
        <f>Q222-'(A) Current Law'!R220</f>
        <v>0</v>
      </c>
      <c r="AC222" s="42">
        <f>M222-'(A) Current Law'!N220</f>
        <v>0</v>
      </c>
      <c r="AD222" s="38">
        <f>S222-'(A) Current Law'!T220</f>
        <v>0</v>
      </c>
    </row>
    <row r="223" spans="1:30">
      <c r="A223" s="28" t="s">
        <v>446</v>
      </c>
      <c r="B223" s="29" t="s">
        <v>447</v>
      </c>
      <c r="C223" s="30">
        <v>1245526639</v>
      </c>
      <c r="D223" s="21">
        <v>2015.1399999999999</v>
      </c>
      <c r="E223" s="22"/>
      <c r="F223" s="48">
        <v>2750</v>
      </c>
      <c r="G223" s="45">
        <f t="shared" si="31"/>
        <v>0</v>
      </c>
      <c r="H223" s="22"/>
      <c r="I223" s="23">
        <v>5541635</v>
      </c>
      <c r="J223" s="24">
        <f t="shared" si="24"/>
        <v>2750</v>
      </c>
      <c r="K223" s="26">
        <f t="shared" si="25"/>
        <v>4.4492304110406105</v>
      </c>
      <c r="L223" s="22"/>
      <c r="M223" s="24">
        <v>985041</v>
      </c>
      <c r="N223" s="26">
        <v>2.2250000000000001</v>
      </c>
      <c r="O223" s="25">
        <f t="shared" si="26"/>
        <v>3.6583673582914029</v>
      </c>
      <c r="P223" s="22"/>
      <c r="Q223" s="24">
        <v>3388000</v>
      </c>
      <c r="R223" s="24">
        <f t="shared" si="27"/>
        <v>2170.0928967714403</v>
      </c>
      <c r="S223" s="26">
        <f t="shared" si="28"/>
        <v>2.7201345149230485</v>
      </c>
      <c r="T223" s="27">
        <f t="shared" si="29"/>
        <v>0.78912468973506922</v>
      </c>
      <c r="U223" s="22"/>
      <c r="V223" s="38">
        <f t="shared" si="30"/>
        <v>3.510997567672256</v>
      </c>
      <c r="W223" s="22"/>
      <c r="X223" s="42">
        <f>I223-'(A) Current Law'!J221</f>
        <v>548172</v>
      </c>
      <c r="Y223" s="42">
        <f>J223-'(A) Current Law'!K221</f>
        <v>272.02675744613271</v>
      </c>
      <c r="Z223" s="38">
        <f>O223-'(A) Current Law'!P221</f>
        <v>0.38708766629599145</v>
      </c>
      <c r="AA223" s="44">
        <f>N223-'(A) Current Law'!O221</f>
        <v>0.2200000000000002</v>
      </c>
      <c r="AB223" s="42">
        <f>Q223-'(A) Current Law'!R221</f>
        <v>0</v>
      </c>
      <c r="AC223" s="42">
        <f>M223-'(A) Current Law'!N221</f>
        <v>66044</v>
      </c>
      <c r="AD223" s="38">
        <f>S223-'(A) Current Law'!T221</f>
        <v>0</v>
      </c>
    </row>
    <row r="224" spans="1:30">
      <c r="A224" s="28" t="s">
        <v>448</v>
      </c>
      <c r="B224" s="29" t="s">
        <v>449</v>
      </c>
      <c r="C224" s="30">
        <v>70767691</v>
      </c>
      <c r="D224" s="21">
        <v>34.129999999999995</v>
      </c>
      <c r="E224" s="22"/>
      <c r="F224" s="48">
        <v>2750</v>
      </c>
      <c r="G224" s="45">
        <f t="shared" si="31"/>
        <v>0</v>
      </c>
      <c r="H224" s="22"/>
      <c r="I224" s="23">
        <v>174298.45919999998</v>
      </c>
      <c r="J224" s="24">
        <f t="shared" si="24"/>
        <v>5106.8988924699679</v>
      </c>
      <c r="K224" s="26">
        <f t="shared" si="25"/>
        <v>2.4629665986982672</v>
      </c>
      <c r="L224" s="22"/>
      <c r="M224" s="24">
        <v>0</v>
      </c>
      <c r="N224" s="26">
        <v>1.2310000000000001</v>
      </c>
      <c r="O224" s="25">
        <f t="shared" si="26"/>
        <v>2.4629665986982672</v>
      </c>
      <c r="P224" s="22"/>
      <c r="Q224" s="24">
        <v>0</v>
      </c>
      <c r="R224" s="24">
        <f t="shared" si="27"/>
        <v>0</v>
      </c>
      <c r="S224" s="26">
        <f t="shared" si="28"/>
        <v>0</v>
      </c>
      <c r="T224" s="27">
        <f t="shared" si="29"/>
        <v>0</v>
      </c>
      <c r="U224" s="22"/>
      <c r="V224" s="38">
        <f t="shared" si="30"/>
        <v>0</v>
      </c>
      <c r="W224" s="22"/>
      <c r="X224" s="42">
        <f>I224-'(A) Current Law'!J222</f>
        <v>-22112.540800000017</v>
      </c>
      <c r="Y224" s="42">
        <f>J224-'(A) Current Law'!K222</f>
        <v>-647.89161441547094</v>
      </c>
      <c r="Z224" s="38">
        <f>O224-'(A) Current Law'!P222</f>
        <v>-0.19848804732091674</v>
      </c>
      <c r="AA224" s="44">
        <f>N224-'(A) Current Law'!O222</f>
        <v>-0.14999999999999991</v>
      </c>
      <c r="AB224" s="42">
        <f>Q224-'(A) Current Law'!R222</f>
        <v>0</v>
      </c>
      <c r="AC224" s="42">
        <f>M224-'(A) Current Law'!N222</f>
        <v>-8066</v>
      </c>
      <c r="AD224" s="38">
        <f>S224-'(A) Current Law'!T222</f>
        <v>0</v>
      </c>
    </row>
    <row r="225" spans="1:30">
      <c r="A225" s="28" t="s">
        <v>450</v>
      </c>
      <c r="B225" s="29" t="s">
        <v>451</v>
      </c>
      <c r="C225" s="30">
        <v>109282259</v>
      </c>
      <c r="D225" s="21">
        <v>209.23</v>
      </c>
      <c r="E225" s="22"/>
      <c r="F225" s="48">
        <v>2750</v>
      </c>
      <c r="G225" s="45">
        <f t="shared" si="31"/>
        <v>0</v>
      </c>
      <c r="H225" s="22"/>
      <c r="I225" s="23">
        <v>748588.46439999994</v>
      </c>
      <c r="J225" s="24">
        <f t="shared" si="24"/>
        <v>3577.8256674473068</v>
      </c>
      <c r="K225" s="26">
        <f t="shared" si="25"/>
        <v>6.8500456638620539</v>
      </c>
      <c r="L225" s="22"/>
      <c r="M225" s="24">
        <v>217582</v>
      </c>
      <c r="N225" s="26">
        <v>3.4249999999999998</v>
      </c>
      <c r="O225" s="25">
        <f t="shared" si="26"/>
        <v>4.8590363089035336</v>
      </c>
      <c r="P225" s="22"/>
      <c r="Q225" s="24">
        <v>526301</v>
      </c>
      <c r="R225" s="24">
        <f t="shared" si="27"/>
        <v>3555.3362328537974</v>
      </c>
      <c r="S225" s="26">
        <f t="shared" si="28"/>
        <v>4.8159784105487793</v>
      </c>
      <c r="T225" s="27">
        <f t="shared" si="29"/>
        <v>0.99371421732530785</v>
      </c>
      <c r="U225" s="22"/>
      <c r="V225" s="38">
        <f t="shared" si="30"/>
        <v>6.8069877655072997</v>
      </c>
      <c r="W225" s="22"/>
      <c r="X225" s="42">
        <f>I225-'(A) Current Law'!J223</f>
        <v>-36176.535600000061</v>
      </c>
      <c r="Y225" s="42">
        <f>J225-'(A) Current Law'!K223</f>
        <v>-172.90319552645406</v>
      </c>
      <c r="Z225" s="38">
        <f>O225-'(A) Current Law'!P223</f>
        <v>1.6605110624583475E-3</v>
      </c>
      <c r="AA225" s="44">
        <f>N225-'(A) Current Law'!O223</f>
        <v>-0.16600000000000037</v>
      </c>
      <c r="AB225" s="42">
        <f>Q225-'(A) Current Law'!R223</f>
        <v>0</v>
      </c>
      <c r="AC225" s="42">
        <f>M225-'(A) Current Law'!N223</f>
        <v>-36358</v>
      </c>
      <c r="AD225" s="38">
        <f>S225-'(A) Current Law'!T223</f>
        <v>0</v>
      </c>
    </row>
    <row r="226" spans="1:30">
      <c r="A226" s="28" t="s">
        <v>452</v>
      </c>
      <c r="B226" s="29" t="s">
        <v>453</v>
      </c>
      <c r="C226" s="30">
        <v>481713851</v>
      </c>
      <c r="D226" s="21">
        <v>1398.8799999999999</v>
      </c>
      <c r="E226" s="22"/>
      <c r="F226" s="48">
        <v>2750</v>
      </c>
      <c r="G226" s="45">
        <f t="shared" si="31"/>
        <v>0</v>
      </c>
      <c r="H226" s="22"/>
      <c r="I226" s="23">
        <v>3846919.9999999995</v>
      </c>
      <c r="J226" s="24">
        <f t="shared" si="24"/>
        <v>2750</v>
      </c>
      <c r="K226" s="26">
        <f t="shared" si="25"/>
        <v>7.9859028176459868</v>
      </c>
      <c r="L226" s="22"/>
      <c r="M226" s="24">
        <v>1232691</v>
      </c>
      <c r="N226" s="26">
        <v>3.9929999999999999</v>
      </c>
      <c r="O226" s="25">
        <f t="shared" si="26"/>
        <v>5.4269334265001223</v>
      </c>
      <c r="P226" s="22"/>
      <c r="Q226" s="24">
        <v>970000</v>
      </c>
      <c r="R226" s="24">
        <f t="shared" si="27"/>
        <v>1574.6104026078006</v>
      </c>
      <c r="S226" s="26">
        <f t="shared" si="28"/>
        <v>2.0136435728106141</v>
      </c>
      <c r="T226" s="27">
        <f t="shared" si="29"/>
        <v>0.57258560094829114</v>
      </c>
      <c r="U226" s="22"/>
      <c r="V226" s="38">
        <f t="shared" si="30"/>
        <v>4.5726129639564803</v>
      </c>
      <c r="W226" s="22"/>
      <c r="X226" s="42">
        <f>I226-'(A) Current Law'!J224</f>
        <v>-155957.00000000047</v>
      </c>
      <c r="Y226" s="42">
        <f>J226-'(A) Current Law'!K224</f>
        <v>-111.48704678028162</v>
      </c>
      <c r="Z226" s="38">
        <f>O226-'(A) Current Law'!P224</f>
        <v>5.1586642045702291E-3</v>
      </c>
      <c r="AA226" s="44">
        <f>N226-'(A) Current Law'!O224</f>
        <v>-0.16200000000000037</v>
      </c>
      <c r="AB226" s="42">
        <f>Q226-'(A) Current Law'!R224</f>
        <v>0</v>
      </c>
      <c r="AC226" s="42">
        <f>M226-'(A) Current Law'!N224</f>
        <v>-158442</v>
      </c>
      <c r="AD226" s="38">
        <f>S226-'(A) Current Law'!T224</f>
        <v>0</v>
      </c>
    </row>
    <row r="227" spans="1:30">
      <c r="A227" s="28" t="s">
        <v>454</v>
      </c>
      <c r="B227" s="29" t="s">
        <v>455</v>
      </c>
      <c r="C227" s="30">
        <v>3780913047</v>
      </c>
      <c r="D227" s="21">
        <v>856.02</v>
      </c>
      <c r="E227" s="22"/>
      <c r="F227" s="48">
        <v>2750</v>
      </c>
      <c r="G227" s="45">
        <f t="shared" si="31"/>
        <v>0</v>
      </c>
      <c r="H227" s="22"/>
      <c r="I227" s="23">
        <v>2407160.2703999998</v>
      </c>
      <c r="J227" s="24">
        <f t="shared" si="24"/>
        <v>2812.0374178173406</v>
      </c>
      <c r="K227" s="26">
        <f t="shared" si="25"/>
        <v>0.63666110288095179</v>
      </c>
      <c r="L227" s="22"/>
      <c r="M227" s="24">
        <v>0</v>
      </c>
      <c r="N227" s="26">
        <v>0.318</v>
      </c>
      <c r="O227" s="25">
        <f t="shared" si="26"/>
        <v>0.63666110288095179</v>
      </c>
      <c r="P227" s="22"/>
      <c r="Q227" s="24">
        <v>2350000</v>
      </c>
      <c r="R227" s="24">
        <f t="shared" si="27"/>
        <v>2745.2629611457678</v>
      </c>
      <c r="S227" s="26">
        <f t="shared" si="28"/>
        <v>0.62154298995704993</v>
      </c>
      <c r="T227" s="27">
        <f t="shared" si="29"/>
        <v>0.97625406538032411</v>
      </c>
      <c r="U227" s="22"/>
      <c r="V227" s="38">
        <f t="shared" si="30"/>
        <v>0.62154298995704993</v>
      </c>
      <c r="W227" s="22"/>
      <c r="X227" s="42">
        <f>I227-'(A) Current Law'!J225</f>
        <v>356276.2703999998</v>
      </c>
      <c r="Y227" s="42">
        <f>J227-'(A) Current Law'!K225</f>
        <v>416.20087194224425</v>
      </c>
      <c r="Z227" s="38">
        <f>O227-'(A) Current Law'!P225</f>
        <v>9.4230220576664858E-2</v>
      </c>
      <c r="AA227" s="44">
        <f>N227-'(A) Current Law'!O225</f>
        <v>4.6999999999999986E-2</v>
      </c>
      <c r="AB227" s="42">
        <f>Q227-'(A) Current Law'!R225</f>
        <v>299116</v>
      </c>
      <c r="AC227" s="42">
        <f>M227-'(A) Current Law'!N225</f>
        <v>0</v>
      </c>
      <c r="AD227" s="38">
        <f>S227-'(A) Current Law'!T225</f>
        <v>7.9112107652762997E-2</v>
      </c>
    </row>
    <row r="228" spans="1:30">
      <c r="A228" s="28" t="s">
        <v>456</v>
      </c>
      <c r="B228" s="29" t="s">
        <v>457</v>
      </c>
      <c r="C228" s="30">
        <v>43077352</v>
      </c>
      <c r="D228" s="21">
        <v>100.1</v>
      </c>
      <c r="E228" s="22"/>
      <c r="F228" s="48">
        <v>2750</v>
      </c>
      <c r="G228" s="45">
        <f t="shared" si="31"/>
        <v>0</v>
      </c>
      <c r="H228" s="22"/>
      <c r="I228" s="23">
        <v>296088.08600000001</v>
      </c>
      <c r="J228" s="24">
        <f t="shared" si="24"/>
        <v>2957.9229370629373</v>
      </c>
      <c r="K228" s="26">
        <f t="shared" si="25"/>
        <v>6.873404985524644</v>
      </c>
      <c r="L228" s="22"/>
      <c r="M228" s="24">
        <v>86276</v>
      </c>
      <c r="N228" s="26">
        <v>3.4369999999999998</v>
      </c>
      <c r="O228" s="25">
        <f t="shared" si="26"/>
        <v>4.8705892135616882</v>
      </c>
      <c r="P228" s="22"/>
      <c r="Q228" s="24">
        <v>60000</v>
      </c>
      <c r="R228" s="24">
        <f t="shared" si="27"/>
        <v>1461.2987012987014</v>
      </c>
      <c r="S228" s="26">
        <f t="shared" si="28"/>
        <v>1.3928432741176848</v>
      </c>
      <c r="T228" s="27">
        <f t="shared" si="29"/>
        <v>0.49402865875528673</v>
      </c>
      <c r="U228" s="22"/>
      <c r="V228" s="38">
        <f t="shared" si="30"/>
        <v>3.3956590460806413</v>
      </c>
      <c r="W228" s="22"/>
      <c r="X228" s="42">
        <f>I228-'(A) Current Law'!J226</f>
        <v>16226.08600000001</v>
      </c>
      <c r="Y228" s="42">
        <f>J228-'(A) Current Law'!K226</f>
        <v>162.0987612387612</v>
      </c>
      <c r="Z228" s="38">
        <f>O228-'(A) Current Law'!P226</f>
        <v>0.355084175090429</v>
      </c>
      <c r="AA228" s="44">
        <f>N228-'(A) Current Law'!O226</f>
        <v>0.18899999999999961</v>
      </c>
      <c r="AB228" s="42">
        <f>Q228-'(A) Current Law'!R226</f>
        <v>0</v>
      </c>
      <c r="AC228" s="42">
        <f>M228-'(A) Current Law'!N226</f>
        <v>930</v>
      </c>
      <c r="AD228" s="38">
        <f>S228-'(A) Current Law'!T226</f>
        <v>0</v>
      </c>
    </row>
    <row r="229" spans="1:30">
      <c r="A229" s="28" t="s">
        <v>458</v>
      </c>
      <c r="B229" s="29" t="s">
        <v>459</v>
      </c>
      <c r="C229" s="30">
        <v>145447918173</v>
      </c>
      <c r="D229" s="21">
        <v>43467.380000000005</v>
      </c>
      <c r="E229" s="22"/>
      <c r="F229" s="48">
        <v>3513.9842336943238</v>
      </c>
      <c r="G229" s="45">
        <f t="shared" si="31"/>
        <v>1</v>
      </c>
      <c r="H229" s="22"/>
      <c r="I229" s="23">
        <v>152743688</v>
      </c>
      <c r="J229" s="24">
        <f t="shared" si="24"/>
        <v>3513.9842336943238</v>
      </c>
      <c r="K229" s="26">
        <f t="shared" si="25"/>
        <v>1.0501607030106967</v>
      </c>
      <c r="L229" s="22"/>
      <c r="M229" s="24">
        <v>0</v>
      </c>
      <c r="N229" s="26">
        <v>0.52500000000000002</v>
      </c>
      <c r="O229" s="25">
        <f t="shared" si="26"/>
        <v>1.0501607030106967</v>
      </c>
      <c r="P229" s="22"/>
      <c r="Q229" s="24">
        <v>152743688</v>
      </c>
      <c r="R229" s="24">
        <f t="shared" si="27"/>
        <v>3513.9842336943238</v>
      </c>
      <c r="S229" s="26">
        <f t="shared" si="28"/>
        <v>1.0501607030106967</v>
      </c>
      <c r="T229" s="27">
        <f t="shared" si="29"/>
        <v>1</v>
      </c>
      <c r="U229" s="22"/>
      <c r="V229" s="38">
        <f t="shared" si="30"/>
        <v>1.0501607030106967</v>
      </c>
      <c r="W229" s="22"/>
      <c r="X229" s="42">
        <f>I229-'(A) Current Law'!J227</f>
        <v>0</v>
      </c>
      <c r="Y229" s="42">
        <f>J229-'(A) Current Law'!K227</f>
        <v>0</v>
      </c>
      <c r="Z229" s="38">
        <f>O229-'(A) Current Law'!P227</f>
        <v>0</v>
      </c>
      <c r="AA229" s="44">
        <f>N229-'(A) Current Law'!O227</f>
        <v>0.127</v>
      </c>
      <c r="AB229" s="42">
        <f>Q229-'(A) Current Law'!R227</f>
        <v>0</v>
      </c>
      <c r="AC229" s="42">
        <f>M229-'(A) Current Law'!N227</f>
        <v>0</v>
      </c>
      <c r="AD229" s="38">
        <f>S229-'(A) Current Law'!T227</f>
        <v>0</v>
      </c>
    </row>
    <row r="230" spans="1:30">
      <c r="A230" s="28" t="s">
        <v>460</v>
      </c>
      <c r="B230" s="29" t="s">
        <v>461</v>
      </c>
      <c r="C230" s="30">
        <v>3043902169</v>
      </c>
      <c r="D230" s="21">
        <v>4064.26</v>
      </c>
      <c r="E230" s="22"/>
      <c r="F230" s="48">
        <v>2750</v>
      </c>
      <c r="G230" s="45">
        <f t="shared" si="31"/>
        <v>0</v>
      </c>
      <c r="H230" s="22"/>
      <c r="I230" s="23">
        <v>11176715</v>
      </c>
      <c r="J230" s="24">
        <f t="shared" si="24"/>
        <v>2750</v>
      </c>
      <c r="K230" s="26">
        <f t="shared" si="25"/>
        <v>3.6718377856643918</v>
      </c>
      <c r="L230" s="22"/>
      <c r="M230" s="24">
        <v>1223594</v>
      </c>
      <c r="N230" s="26">
        <v>1.8360000000000001</v>
      </c>
      <c r="O230" s="25">
        <f t="shared" si="26"/>
        <v>3.2698557467994629</v>
      </c>
      <c r="P230" s="22"/>
      <c r="Q230" s="24">
        <v>7150000</v>
      </c>
      <c r="R230" s="24">
        <f t="shared" si="27"/>
        <v>2060.2997839705135</v>
      </c>
      <c r="S230" s="26">
        <f t="shared" si="28"/>
        <v>2.3489585417092949</v>
      </c>
      <c r="T230" s="27">
        <f t="shared" si="29"/>
        <v>0.74919992144382319</v>
      </c>
      <c r="U230" s="22"/>
      <c r="V230" s="38">
        <f t="shared" si="30"/>
        <v>2.7509405805742242</v>
      </c>
      <c r="W230" s="22"/>
      <c r="X230" s="42">
        <f>I230-'(A) Current Law'!J228</f>
        <v>1106528</v>
      </c>
      <c r="Y230" s="42">
        <f>J230-'(A) Current Law'!K228</f>
        <v>272.25817245943927</v>
      </c>
      <c r="Z230" s="38">
        <f>O230-'(A) Current Law'!P228</f>
        <v>0.34857756297357545</v>
      </c>
      <c r="AA230" s="44">
        <f>N230-'(A) Current Law'!O228</f>
        <v>0.18200000000000016</v>
      </c>
      <c r="AB230" s="42">
        <f>Q230-'(A) Current Law'!R228</f>
        <v>0</v>
      </c>
      <c r="AC230" s="42">
        <f>M230-'(A) Current Law'!N228</f>
        <v>45492</v>
      </c>
      <c r="AD230" s="38">
        <f>S230-'(A) Current Law'!T228</f>
        <v>0</v>
      </c>
    </row>
    <row r="231" spans="1:30">
      <c r="A231" s="28" t="s">
        <v>462</v>
      </c>
      <c r="B231" s="29" t="s">
        <v>463</v>
      </c>
      <c r="C231" s="30">
        <v>1537626377.5</v>
      </c>
      <c r="D231" s="21">
        <v>3304.77</v>
      </c>
      <c r="E231" s="22"/>
      <c r="F231" s="48">
        <v>2750</v>
      </c>
      <c r="G231" s="45">
        <f t="shared" si="31"/>
        <v>0</v>
      </c>
      <c r="H231" s="22"/>
      <c r="I231" s="23">
        <v>9088117.5</v>
      </c>
      <c r="J231" s="24">
        <f t="shared" si="24"/>
        <v>2750</v>
      </c>
      <c r="K231" s="26">
        <f t="shared" si="25"/>
        <v>5.9104849090688809</v>
      </c>
      <c r="L231" s="22"/>
      <c r="M231" s="24">
        <v>2338922</v>
      </c>
      <c r="N231" s="26">
        <v>2.9550000000000001</v>
      </c>
      <c r="O231" s="25">
        <f t="shared" si="26"/>
        <v>4.3893598593004111</v>
      </c>
      <c r="P231" s="22"/>
      <c r="Q231" s="24">
        <v>4849537</v>
      </c>
      <c r="R231" s="24">
        <f t="shared" si="27"/>
        <v>2175.1767899127626</v>
      </c>
      <c r="S231" s="26">
        <f t="shared" si="28"/>
        <v>3.1539111652629019</v>
      </c>
      <c r="T231" s="27">
        <f t="shared" si="29"/>
        <v>0.79097337815009539</v>
      </c>
      <c r="U231" s="22"/>
      <c r="V231" s="38">
        <f t="shared" si="30"/>
        <v>4.6750362150313727</v>
      </c>
      <c r="W231" s="22"/>
      <c r="X231" s="42">
        <f>I231-'(A) Current Law'!J229</f>
        <v>1305421.5</v>
      </c>
      <c r="Y231" s="42">
        <f>J231-'(A) Current Law'!K229</f>
        <v>395.01130184551403</v>
      </c>
      <c r="Z231" s="38">
        <f>O231-'(A) Current Law'!P229</f>
        <v>0.59173510113642713</v>
      </c>
      <c r="AA231" s="44">
        <f>N231-'(A) Current Law'!O229</f>
        <v>0.42399999999999993</v>
      </c>
      <c r="AB231" s="42">
        <f>Q231-'(A) Current Law'!R229</f>
        <v>0</v>
      </c>
      <c r="AC231" s="42">
        <f>M231-'(A) Current Law'!N229</f>
        <v>395554</v>
      </c>
      <c r="AD231" s="38">
        <f>S231-'(A) Current Law'!T229</f>
        <v>0</v>
      </c>
    </row>
    <row r="232" spans="1:30">
      <c r="A232" s="28" t="s">
        <v>464</v>
      </c>
      <c r="B232" s="29" t="s">
        <v>465</v>
      </c>
      <c r="C232" s="30">
        <v>298772823</v>
      </c>
      <c r="D232" s="21">
        <v>264.69</v>
      </c>
      <c r="E232" s="22"/>
      <c r="F232" s="48">
        <v>2750</v>
      </c>
      <c r="G232" s="45">
        <f t="shared" si="31"/>
        <v>0</v>
      </c>
      <c r="H232" s="22"/>
      <c r="I232" s="23">
        <v>881889.18119999999</v>
      </c>
      <c r="J232" s="24">
        <f t="shared" si="24"/>
        <v>3331.7812580754844</v>
      </c>
      <c r="K232" s="26">
        <f t="shared" si="25"/>
        <v>2.9517048182123311</v>
      </c>
      <c r="L232" s="22"/>
      <c r="M232" s="24">
        <v>12547</v>
      </c>
      <c r="N232" s="26">
        <v>1.476</v>
      </c>
      <c r="O232" s="25">
        <f t="shared" si="26"/>
        <v>2.9097097000686705</v>
      </c>
      <c r="P232" s="22"/>
      <c r="Q232" s="24">
        <v>352203</v>
      </c>
      <c r="R232" s="24">
        <f t="shared" si="27"/>
        <v>1378.0271260720087</v>
      </c>
      <c r="S232" s="26">
        <f t="shared" si="28"/>
        <v>1.1788321188771578</v>
      </c>
      <c r="T232" s="27">
        <f t="shared" si="29"/>
        <v>0.41360071965468398</v>
      </c>
      <c r="U232" s="22"/>
      <c r="V232" s="38">
        <f t="shared" si="30"/>
        <v>1.2208272370208184</v>
      </c>
      <c r="W232" s="22"/>
      <c r="X232" s="42">
        <f>I232-'(A) Current Law'!J230</f>
        <v>-167246.81880000001</v>
      </c>
      <c r="Y232" s="42">
        <f>J232-'(A) Current Law'!K230</f>
        <v>-631.85922702028802</v>
      </c>
      <c r="Z232" s="38">
        <f>O232-'(A) Current Law'!P230</f>
        <v>-0.2007338492095716</v>
      </c>
      <c r="AA232" s="44">
        <f>N232-'(A) Current Law'!O230</f>
        <v>-0.19199999999999995</v>
      </c>
      <c r="AB232" s="42">
        <f>Q232-'(A) Current Law'!R230</f>
        <v>0</v>
      </c>
      <c r="AC232" s="42">
        <f>M232-'(A) Current Law'!N230</f>
        <v>-107273</v>
      </c>
      <c r="AD232" s="38">
        <f>S232-'(A) Current Law'!T230</f>
        <v>0</v>
      </c>
    </row>
    <row r="233" spans="1:30">
      <c r="A233" s="28" t="s">
        <v>466</v>
      </c>
      <c r="B233" s="29" t="s">
        <v>467</v>
      </c>
      <c r="C233" s="30">
        <v>4813457334</v>
      </c>
      <c r="D233" s="21">
        <v>2827.75</v>
      </c>
      <c r="E233" s="22"/>
      <c r="F233" s="48">
        <v>2750</v>
      </c>
      <c r="G233" s="45">
        <f t="shared" si="31"/>
        <v>0</v>
      </c>
      <c r="H233" s="22"/>
      <c r="I233" s="23">
        <v>7776312.5</v>
      </c>
      <c r="J233" s="24">
        <f t="shared" si="24"/>
        <v>2750</v>
      </c>
      <c r="K233" s="26">
        <f t="shared" si="25"/>
        <v>1.6155357699073769</v>
      </c>
      <c r="L233" s="22"/>
      <c r="M233" s="24">
        <v>0</v>
      </c>
      <c r="N233" s="26">
        <v>0.80800000000000005</v>
      </c>
      <c r="O233" s="25">
        <f t="shared" si="26"/>
        <v>1.6155357699073769</v>
      </c>
      <c r="P233" s="22"/>
      <c r="Q233" s="24">
        <v>4050000</v>
      </c>
      <c r="R233" s="24">
        <f t="shared" si="27"/>
        <v>1432.2341083900628</v>
      </c>
      <c r="S233" s="26">
        <f t="shared" si="28"/>
        <v>0.84139106654019846</v>
      </c>
      <c r="T233" s="27">
        <f t="shared" si="29"/>
        <v>0.5208124030509319</v>
      </c>
      <c r="U233" s="22"/>
      <c r="V233" s="38">
        <f t="shared" si="30"/>
        <v>0.84139106654019846</v>
      </c>
      <c r="W233" s="22"/>
      <c r="X233" s="42">
        <f>I233-'(A) Current Law'!J231</f>
        <v>1076602.5</v>
      </c>
      <c r="Y233" s="42">
        <f>J233-'(A) Current Law'!K231</f>
        <v>380.72761029086723</v>
      </c>
      <c r="Z233" s="38">
        <f>O233-'(A) Current Law'!P231</f>
        <v>0.22366511746045514</v>
      </c>
      <c r="AA233" s="44">
        <f>N233-'(A) Current Law'!O231</f>
        <v>0.1120000000000001</v>
      </c>
      <c r="AB233" s="42">
        <f>Q233-'(A) Current Law'!R231</f>
        <v>0</v>
      </c>
      <c r="AC233" s="42">
        <f>M233-'(A) Current Law'!N231</f>
        <v>0</v>
      </c>
      <c r="AD233" s="38">
        <f>S233-'(A) Current Law'!T231</f>
        <v>0</v>
      </c>
    </row>
    <row r="234" spans="1:30">
      <c r="A234" s="28" t="s">
        <v>468</v>
      </c>
      <c r="B234" s="29" t="s">
        <v>469</v>
      </c>
      <c r="C234" s="30">
        <v>242031229</v>
      </c>
      <c r="D234" s="21">
        <v>16.02</v>
      </c>
      <c r="E234" s="22"/>
      <c r="F234" s="48">
        <v>2750</v>
      </c>
      <c r="G234" s="45">
        <f t="shared" si="31"/>
        <v>0</v>
      </c>
      <c r="H234" s="22"/>
      <c r="I234" s="23">
        <v>110729.96920000001</v>
      </c>
      <c r="J234" s="24">
        <f t="shared" si="24"/>
        <v>6911.9830961298385</v>
      </c>
      <c r="K234" s="26">
        <f t="shared" si="25"/>
        <v>0.457502817539302</v>
      </c>
      <c r="L234" s="22"/>
      <c r="M234" s="24">
        <v>0</v>
      </c>
      <c r="N234" s="26">
        <v>0.22900000000000001</v>
      </c>
      <c r="O234" s="25">
        <f t="shared" si="26"/>
        <v>0.457502817539302</v>
      </c>
      <c r="P234" s="22"/>
      <c r="Q234" s="24">
        <v>0</v>
      </c>
      <c r="R234" s="24">
        <f t="shared" si="27"/>
        <v>0</v>
      </c>
      <c r="S234" s="26">
        <f t="shared" si="28"/>
        <v>0</v>
      </c>
      <c r="T234" s="27">
        <f t="shared" si="29"/>
        <v>0</v>
      </c>
      <c r="U234" s="22"/>
      <c r="V234" s="38">
        <f t="shared" si="30"/>
        <v>0</v>
      </c>
      <c r="W234" s="22"/>
      <c r="X234" s="42">
        <f>I234-'(A) Current Law'!J232</f>
        <v>-21930.030799999993</v>
      </c>
      <c r="Y234" s="42">
        <f>J234-'(A) Current Law'!K232</f>
        <v>-1368.9157802746568</v>
      </c>
      <c r="Z234" s="38">
        <f>O234-'(A) Current Law'!P232</f>
        <v>-9.0608269398161023E-2</v>
      </c>
      <c r="AA234" s="44">
        <f>N234-'(A) Current Law'!O232</f>
        <v>2.5999999999999995E-2</v>
      </c>
      <c r="AB234" s="42">
        <f>Q234-'(A) Current Law'!R232</f>
        <v>0</v>
      </c>
      <c r="AC234" s="42">
        <f>M234-'(A) Current Law'!N232</f>
        <v>0</v>
      </c>
      <c r="AD234" s="38">
        <f>S234-'(A) Current Law'!T232</f>
        <v>0</v>
      </c>
    </row>
    <row r="235" spans="1:30">
      <c r="A235" s="28" t="s">
        <v>470</v>
      </c>
      <c r="B235" s="29" t="s">
        <v>471</v>
      </c>
      <c r="C235" s="30">
        <v>2198671795</v>
      </c>
      <c r="D235" s="21">
        <v>3384.42</v>
      </c>
      <c r="E235" s="22"/>
      <c r="F235" s="48">
        <v>2750</v>
      </c>
      <c r="G235" s="45">
        <f t="shared" si="31"/>
        <v>0</v>
      </c>
      <c r="H235" s="22"/>
      <c r="I235" s="23">
        <v>9307155</v>
      </c>
      <c r="J235" s="24">
        <f t="shared" si="24"/>
        <v>2750</v>
      </c>
      <c r="K235" s="26">
        <f t="shared" si="25"/>
        <v>4.233080635848153</v>
      </c>
      <c r="L235" s="22"/>
      <c r="M235" s="24">
        <v>1501367</v>
      </c>
      <c r="N235" s="26">
        <v>2.117</v>
      </c>
      <c r="O235" s="25">
        <f t="shared" si="26"/>
        <v>3.5502288325848106</v>
      </c>
      <c r="P235" s="22"/>
      <c r="Q235" s="24">
        <v>6100000</v>
      </c>
      <c r="R235" s="24">
        <f t="shared" si="27"/>
        <v>2245.9880865849982</v>
      </c>
      <c r="S235" s="26">
        <f t="shared" si="28"/>
        <v>2.7744022613434218</v>
      </c>
      <c r="T235" s="27">
        <f t="shared" si="29"/>
        <v>0.81672294057636308</v>
      </c>
      <c r="U235" s="22"/>
      <c r="V235" s="38">
        <f t="shared" si="30"/>
        <v>3.4572540646067642</v>
      </c>
      <c r="W235" s="22"/>
      <c r="X235" s="42">
        <f>I235-'(A) Current Law'!J233</f>
        <v>981678</v>
      </c>
      <c r="Y235" s="42">
        <f>J235-'(A) Current Law'!K233</f>
        <v>290.05797152835657</v>
      </c>
      <c r="Z235" s="38">
        <f>O235-'(A) Current Law'!P233</f>
        <v>0.3897330206121099</v>
      </c>
      <c r="AA235" s="44">
        <f>N235-'(A) Current Law'!O233</f>
        <v>0.22399999999999998</v>
      </c>
      <c r="AB235" s="42">
        <f>Q235-'(A) Current Law'!R233</f>
        <v>0</v>
      </c>
      <c r="AC235" s="42">
        <f>M235-'(A) Current Law'!N233</f>
        <v>124783</v>
      </c>
      <c r="AD235" s="38">
        <f>S235-'(A) Current Law'!T233</f>
        <v>0</v>
      </c>
    </row>
    <row r="236" spans="1:30">
      <c r="A236" s="28" t="s">
        <v>472</v>
      </c>
      <c r="B236" s="29" t="s">
        <v>473</v>
      </c>
      <c r="C236" s="30">
        <v>10254213641</v>
      </c>
      <c r="D236" s="21">
        <v>8624.83</v>
      </c>
      <c r="E236" s="22"/>
      <c r="F236" s="48">
        <v>2750</v>
      </c>
      <c r="G236" s="45">
        <f t="shared" si="31"/>
        <v>0</v>
      </c>
      <c r="H236" s="22"/>
      <c r="I236" s="23">
        <v>23718282.5</v>
      </c>
      <c r="J236" s="24">
        <f t="shared" si="24"/>
        <v>2750</v>
      </c>
      <c r="K236" s="26">
        <f t="shared" si="25"/>
        <v>2.3130279249464683</v>
      </c>
      <c r="L236" s="22"/>
      <c r="M236" s="24">
        <v>0</v>
      </c>
      <c r="N236" s="26">
        <v>1.157</v>
      </c>
      <c r="O236" s="25">
        <f t="shared" si="26"/>
        <v>2.3130279249464683</v>
      </c>
      <c r="P236" s="22"/>
      <c r="Q236" s="24">
        <v>21500000</v>
      </c>
      <c r="R236" s="24">
        <f t="shared" si="27"/>
        <v>2492.8027566920159</v>
      </c>
      <c r="S236" s="26">
        <f t="shared" si="28"/>
        <v>2.0966990500407889</v>
      </c>
      <c r="T236" s="27">
        <f t="shared" si="29"/>
        <v>0.90647372970618767</v>
      </c>
      <c r="U236" s="22"/>
      <c r="V236" s="38">
        <f t="shared" si="30"/>
        <v>2.0966990500407889</v>
      </c>
      <c r="W236" s="22"/>
      <c r="X236" s="42">
        <f>I236-'(A) Current Law'!J234</f>
        <v>940663.5</v>
      </c>
      <c r="Y236" s="42">
        <f>J236-'(A) Current Law'!K234</f>
        <v>109.06458446137503</v>
      </c>
      <c r="Z236" s="38">
        <f>O236-'(A) Current Law'!P234</f>
        <v>9.1734337993397475E-2</v>
      </c>
      <c r="AA236" s="44">
        <f>N236-'(A) Current Law'!O234</f>
        <v>0.18300000000000005</v>
      </c>
      <c r="AB236" s="42">
        <f>Q236-'(A) Current Law'!R234</f>
        <v>0</v>
      </c>
      <c r="AC236" s="42">
        <f>M236-'(A) Current Law'!N234</f>
        <v>0</v>
      </c>
      <c r="AD236" s="38">
        <f>S236-'(A) Current Law'!T234</f>
        <v>0</v>
      </c>
    </row>
    <row r="237" spans="1:30">
      <c r="A237" s="28" t="s">
        <v>474</v>
      </c>
      <c r="B237" s="29" t="s">
        <v>475</v>
      </c>
      <c r="C237" s="30">
        <v>141117066</v>
      </c>
      <c r="D237" s="21">
        <v>72.89</v>
      </c>
      <c r="E237" s="22"/>
      <c r="F237" s="48">
        <v>2750</v>
      </c>
      <c r="G237" s="45">
        <f t="shared" si="31"/>
        <v>0</v>
      </c>
      <c r="H237" s="22"/>
      <c r="I237" s="23">
        <v>235495.33240000001</v>
      </c>
      <c r="J237" s="24">
        <f t="shared" si="24"/>
        <v>3230.8318342708194</v>
      </c>
      <c r="K237" s="26">
        <f t="shared" si="25"/>
        <v>1.6687941372023707</v>
      </c>
      <c r="L237" s="22"/>
      <c r="M237" s="24">
        <v>0</v>
      </c>
      <c r="N237" s="26">
        <v>0.83399999999999996</v>
      </c>
      <c r="O237" s="25">
        <f t="shared" si="26"/>
        <v>1.6687941372023707</v>
      </c>
      <c r="P237" s="22"/>
      <c r="Q237" s="24">
        <v>0</v>
      </c>
      <c r="R237" s="24">
        <f t="shared" si="27"/>
        <v>0</v>
      </c>
      <c r="S237" s="26">
        <f t="shared" si="28"/>
        <v>0</v>
      </c>
      <c r="T237" s="27">
        <f t="shared" si="29"/>
        <v>0</v>
      </c>
      <c r="U237" s="22"/>
      <c r="V237" s="38">
        <f t="shared" si="30"/>
        <v>0</v>
      </c>
      <c r="W237" s="22"/>
      <c r="X237" s="42">
        <f>I237-'(A) Current Law'!J235</f>
        <v>-49838.667599999986</v>
      </c>
      <c r="Y237" s="42">
        <f>J237-'(A) Current Law'!K235</f>
        <v>-683.75178488132769</v>
      </c>
      <c r="Z237" s="38">
        <f>O237-'(A) Current Law'!P235</f>
        <v>-0.35317250430929437</v>
      </c>
      <c r="AA237" s="44">
        <f>N237-'(A) Current Law'!O235</f>
        <v>-0.17699999999999994</v>
      </c>
      <c r="AB237" s="42">
        <f>Q237-'(A) Current Law'!R235</f>
        <v>0</v>
      </c>
      <c r="AC237" s="42">
        <f>M237-'(A) Current Law'!N235</f>
        <v>0</v>
      </c>
      <c r="AD237" s="38">
        <f>S237-'(A) Current Law'!T235</f>
        <v>0</v>
      </c>
    </row>
    <row r="238" spans="1:30">
      <c r="A238" s="28" t="s">
        <v>476</v>
      </c>
      <c r="B238" s="29" t="s">
        <v>477</v>
      </c>
      <c r="C238" s="30">
        <v>160384478</v>
      </c>
      <c r="D238" s="21">
        <v>52.06</v>
      </c>
      <c r="E238" s="22"/>
      <c r="F238" s="48">
        <v>2750</v>
      </c>
      <c r="G238" s="45">
        <f t="shared" si="31"/>
        <v>0</v>
      </c>
      <c r="H238" s="22"/>
      <c r="I238" s="23">
        <v>434385.24960000004</v>
      </c>
      <c r="J238" s="24">
        <f t="shared" si="24"/>
        <v>8343.9348751440648</v>
      </c>
      <c r="K238" s="26">
        <f t="shared" si="25"/>
        <v>2.7083995597130044</v>
      </c>
      <c r="L238" s="22"/>
      <c r="M238" s="24">
        <v>0</v>
      </c>
      <c r="N238" s="26">
        <v>1.3540000000000001</v>
      </c>
      <c r="O238" s="25">
        <f t="shared" si="26"/>
        <v>2.7083995597130044</v>
      </c>
      <c r="P238" s="22"/>
      <c r="Q238" s="24">
        <v>276725</v>
      </c>
      <c r="R238" s="24">
        <f t="shared" si="27"/>
        <v>5315.5013446023813</v>
      </c>
      <c r="S238" s="26">
        <f t="shared" si="28"/>
        <v>1.7253851710013983</v>
      </c>
      <c r="T238" s="27">
        <f t="shared" si="29"/>
        <v>0.63704971624800766</v>
      </c>
      <c r="U238" s="22"/>
      <c r="V238" s="38">
        <f t="shared" si="30"/>
        <v>1.7253851710013983</v>
      </c>
      <c r="W238" s="22"/>
      <c r="X238" s="42">
        <f>I238-'(A) Current Law'!J236</f>
        <v>-77616.750399999961</v>
      </c>
      <c r="Y238" s="42">
        <f>J238-'(A) Current Law'!K236</f>
        <v>-1490.9095351517481</v>
      </c>
      <c r="Z238" s="38">
        <f>O238-'(A) Current Law'!P236</f>
        <v>-0.23200343863699802</v>
      </c>
      <c r="AA238" s="44">
        <f>N238-'(A) Current Law'!O236</f>
        <v>-0.16499999999999981</v>
      </c>
      <c r="AB238" s="42">
        <f>Q238-'(A) Current Law'!R236</f>
        <v>0</v>
      </c>
      <c r="AC238" s="42">
        <f>M238-'(A) Current Law'!N236</f>
        <v>-40407</v>
      </c>
      <c r="AD238" s="38">
        <f>S238-'(A) Current Law'!T236</f>
        <v>0</v>
      </c>
    </row>
    <row r="239" spans="1:30">
      <c r="A239" s="28" t="s">
        <v>478</v>
      </c>
      <c r="B239" s="29" t="s">
        <v>479</v>
      </c>
      <c r="C239" s="30">
        <v>7627046587</v>
      </c>
      <c r="D239" s="21">
        <v>9559.07</v>
      </c>
      <c r="E239" s="22"/>
      <c r="F239" s="48">
        <v>2750</v>
      </c>
      <c r="G239" s="45">
        <f t="shared" si="31"/>
        <v>0</v>
      </c>
      <c r="H239" s="22"/>
      <c r="I239" s="23">
        <v>26287442.5</v>
      </c>
      <c r="J239" s="24">
        <f t="shared" si="24"/>
        <v>2750</v>
      </c>
      <c r="K239" s="26">
        <f t="shared" si="25"/>
        <v>3.4466083562156169</v>
      </c>
      <c r="L239" s="22"/>
      <c r="M239" s="24">
        <v>2204606</v>
      </c>
      <c r="N239" s="26">
        <v>1.7230000000000001</v>
      </c>
      <c r="O239" s="25">
        <f t="shared" si="26"/>
        <v>3.1575572831885208</v>
      </c>
      <c r="P239" s="22"/>
      <c r="Q239" s="24">
        <v>18685000</v>
      </c>
      <c r="R239" s="24">
        <f t="shared" si="27"/>
        <v>2185.3178185744009</v>
      </c>
      <c r="S239" s="26">
        <f t="shared" si="28"/>
        <v>2.449834255876691</v>
      </c>
      <c r="T239" s="27">
        <f t="shared" si="29"/>
        <v>0.79466102493614588</v>
      </c>
      <c r="U239" s="22"/>
      <c r="V239" s="38">
        <f t="shared" si="30"/>
        <v>2.7388853289037871</v>
      </c>
      <c r="W239" s="22"/>
      <c r="X239" s="42">
        <f>I239-'(A) Current Law'!J237</f>
        <v>4505088.5</v>
      </c>
      <c r="Y239" s="42">
        <f>J239-'(A) Current Law'!K237</f>
        <v>471.28941413756775</v>
      </c>
      <c r="Z239" s="38">
        <f>O239-'(A) Current Law'!P237</f>
        <v>0.46261806057590293</v>
      </c>
      <c r="AA239" s="44">
        <f>N239-'(A) Current Law'!O237</f>
        <v>0.29500000000000015</v>
      </c>
      <c r="AB239" s="42">
        <f>Q239-'(A) Current Law'!R237</f>
        <v>0</v>
      </c>
      <c r="AC239" s="42">
        <f>M239-'(A) Current Law'!N237</f>
        <v>976679</v>
      </c>
      <c r="AD239" s="38">
        <f>S239-'(A) Current Law'!T237</f>
        <v>0</v>
      </c>
    </row>
    <row r="240" spans="1:30" ht="31.2">
      <c r="A240" s="28" t="s">
        <v>480</v>
      </c>
      <c r="B240" s="29" t="s">
        <v>481</v>
      </c>
      <c r="C240" s="30">
        <v>7106068787</v>
      </c>
      <c r="D240" s="21">
        <v>5723.68</v>
      </c>
      <c r="E240" s="22"/>
      <c r="F240" s="48">
        <v>2750</v>
      </c>
      <c r="G240" s="45">
        <f t="shared" si="31"/>
        <v>0</v>
      </c>
      <c r="H240" s="22"/>
      <c r="I240" s="23">
        <v>15740120</v>
      </c>
      <c r="J240" s="24">
        <f t="shared" si="24"/>
        <v>2750</v>
      </c>
      <c r="K240" s="26">
        <f t="shared" si="25"/>
        <v>2.2150249978997283</v>
      </c>
      <c r="L240" s="22"/>
      <c r="M240" s="24">
        <v>0</v>
      </c>
      <c r="N240" s="26">
        <v>1.1080000000000001</v>
      </c>
      <c r="O240" s="25">
        <f t="shared" si="26"/>
        <v>2.2150249978997283</v>
      </c>
      <c r="P240" s="22"/>
      <c r="Q240" s="24">
        <v>12310000</v>
      </c>
      <c r="R240" s="24">
        <f t="shared" si="27"/>
        <v>2150.7142258127637</v>
      </c>
      <c r="S240" s="26">
        <f t="shared" si="28"/>
        <v>1.7323220994595756</v>
      </c>
      <c r="T240" s="27">
        <f t="shared" si="29"/>
        <v>0.78207790029555047</v>
      </c>
      <c r="U240" s="22"/>
      <c r="V240" s="38">
        <f t="shared" si="30"/>
        <v>1.7323220994595756</v>
      </c>
      <c r="W240" s="22"/>
      <c r="X240" s="42">
        <f>I240-'(A) Current Law'!J238</f>
        <v>3110952</v>
      </c>
      <c r="Y240" s="42">
        <f>J240-'(A) Current Law'!K238</f>
        <v>543.52304810890928</v>
      </c>
      <c r="Z240" s="38">
        <f>O240-'(A) Current Law'!P238</f>
        <v>0.43778805036214163</v>
      </c>
      <c r="AA240" s="44">
        <f>N240-'(A) Current Law'!O238</f>
        <v>0.24500000000000011</v>
      </c>
      <c r="AB240" s="42">
        <f>Q240-'(A) Current Law'!R238</f>
        <v>0</v>
      </c>
      <c r="AC240" s="42">
        <f>M240-'(A) Current Law'!N238</f>
        <v>0</v>
      </c>
      <c r="AD240" s="38">
        <f>S240-'(A) Current Law'!T238</f>
        <v>0</v>
      </c>
    </row>
    <row r="241" spans="1:30">
      <c r="A241" s="28" t="s">
        <v>482</v>
      </c>
      <c r="B241" s="29" t="s">
        <v>483</v>
      </c>
      <c r="C241" s="30">
        <v>190125447</v>
      </c>
      <c r="D241" s="21">
        <v>451.41</v>
      </c>
      <c r="E241" s="22"/>
      <c r="F241" s="48">
        <v>2750</v>
      </c>
      <c r="G241" s="45">
        <f t="shared" si="31"/>
        <v>0</v>
      </c>
      <c r="H241" s="22"/>
      <c r="I241" s="23">
        <v>1335316.4136000001</v>
      </c>
      <c r="J241" s="24">
        <f t="shared" si="24"/>
        <v>2958.1010912474248</v>
      </c>
      <c r="K241" s="26">
        <f t="shared" si="25"/>
        <v>7.0233439798303277</v>
      </c>
      <c r="L241" s="22"/>
      <c r="M241" s="24">
        <v>395044</v>
      </c>
      <c r="N241" s="26">
        <v>3.512</v>
      </c>
      <c r="O241" s="25">
        <f t="shared" si="26"/>
        <v>4.9455368991190332</v>
      </c>
      <c r="P241" s="22"/>
      <c r="Q241" s="24">
        <v>624391</v>
      </c>
      <c r="R241" s="24">
        <f t="shared" si="27"/>
        <v>2258.3349947940897</v>
      </c>
      <c r="S241" s="26">
        <f t="shared" si="28"/>
        <v>3.2841001026022574</v>
      </c>
      <c r="T241" s="27">
        <f t="shared" si="29"/>
        <v>0.76344077674565025</v>
      </c>
      <c r="U241" s="22"/>
      <c r="V241" s="38">
        <f t="shared" si="30"/>
        <v>5.3619071833135514</v>
      </c>
      <c r="W241" s="22"/>
      <c r="X241" s="42">
        <f>I241-'(A) Current Law'!J239</f>
        <v>-156394.58639999991</v>
      </c>
      <c r="Y241" s="42">
        <f>J241-'(A) Current Law'!K239</f>
        <v>-346.45795706785384</v>
      </c>
      <c r="Z241" s="38">
        <f>O241-'(A) Current Law'!P239</f>
        <v>-0.244415395904368</v>
      </c>
      <c r="AA241" s="44">
        <f>N241-'(A) Current Law'!O239</f>
        <v>-0.41100000000000003</v>
      </c>
      <c r="AB241" s="42">
        <f>Q241-'(A) Current Law'!R239</f>
        <v>0</v>
      </c>
      <c r="AC241" s="42">
        <f>M241-'(A) Current Law'!N239</f>
        <v>-109925</v>
      </c>
      <c r="AD241" s="38">
        <f>S241-'(A) Current Law'!T239</f>
        <v>0</v>
      </c>
    </row>
    <row r="242" spans="1:30">
      <c r="A242" s="28" t="s">
        <v>484</v>
      </c>
      <c r="B242" s="29" t="s">
        <v>485</v>
      </c>
      <c r="C242" s="30">
        <v>195494575</v>
      </c>
      <c r="D242" s="21">
        <v>500.12</v>
      </c>
      <c r="E242" s="22"/>
      <c r="F242" s="48">
        <v>2750</v>
      </c>
      <c r="G242" s="45">
        <f t="shared" si="31"/>
        <v>0</v>
      </c>
      <c r="H242" s="22"/>
      <c r="I242" s="23">
        <v>1472471.6908</v>
      </c>
      <c r="J242" s="24">
        <f t="shared" si="24"/>
        <v>2944.2367647764536</v>
      </c>
      <c r="K242" s="26">
        <f t="shared" si="25"/>
        <v>7.5320335144849926</v>
      </c>
      <c r="L242" s="22"/>
      <c r="M242" s="24">
        <v>455895</v>
      </c>
      <c r="N242" s="26">
        <v>3.766</v>
      </c>
      <c r="O242" s="25">
        <f t="shared" si="26"/>
        <v>5.2000250687263314</v>
      </c>
      <c r="P242" s="22"/>
      <c r="Q242" s="24">
        <v>669000</v>
      </c>
      <c r="R242" s="24">
        <f t="shared" si="27"/>
        <v>2249.2501799568104</v>
      </c>
      <c r="S242" s="26">
        <f t="shared" si="28"/>
        <v>3.4220898457156679</v>
      </c>
      <c r="T242" s="27">
        <f t="shared" si="29"/>
        <v>0.76395017101404505</v>
      </c>
      <c r="U242" s="22"/>
      <c r="V242" s="38">
        <f t="shared" si="30"/>
        <v>5.7540982914743282</v>
      </c>
      <c r="W242" s="22"/>
      <c r="X242" s="42">
        <f>I242-'(A) Current Law'!J240</f>
        <v>-86429.309200000018</v>
      </c>
      <c r="Y242" s="42">
        <f>J242-'(A) Current Law'!K240</f>
        <v>-172.81714228585133</v>
      </c>
      <c r="Z242" s="38">
        <f>O242-'(A) Current Law'!P240</f>
        <v>-5.4064462914124256E-2</v>
      </c>
      <c r="AA242" s="44">
        <f>N242-'(A) Current Law'!O240</f>
        <v>-0.22100000000000009</v>
      </c>
      <c r="AB242" s="42">
        <f>Q242-'(A) Current Law'!R240</f>
        <v>0</v>
      </c>
      <c r="AC242" s="42">
        <f>M242-'(A) Current Law'!N240</f>
        <v>-75860</v>
      </c>
      <c r="AD242" s="38">
        <f>S242-'(A) Current Law'!T240</f>
        <v>0</v>
      </c>
    </row>
    <row r="243" spans="1:30">
      <c r="A243" s="28" t="s">
        <v>486</v>
      </c>
      <c r="B243" s="29" t="s">
        <v>487</v>
      </c>
      <c r="C243" s="30">
        <v>7605358432</v>
      </c>
      <c r="D243" s="21">
        <v>9818.5700000000015</v>
      </c>
      <c r="E243" s="22"/>
      <c r="F243" s="48">
        <v>2750</v>
      </c>
      <c r="G243" s="45">
        <f t="shared" si="31"/>
        <v>0</v>
      </c>
      <c r="H243" s="22"/>
      <c r="I243" s="23">
        <v>27001067.500000004</v>
      </c>
      <c r="J243" s="24">
        <f t="shared" si="24"/>
        <v>2750</v>
      </c>
      <c r="K243" s="26">
        <f t="shared" si="25"/>
        <v>3.5502688980957688</v>
      </c>
      <c r="L243" s="22"/>
      <c r="M243" s="24">
        <v>2593624</v>
      </c>
      <c r="N243" s="26">
        <v>1.7749999999999999</v>
      </c>
      <c r="O243" s="25">
        <f t="shared" si="26"/>
        <v>3.2092430249315043</v>
      </c>
      <c r="P243" s="22"/>
      <c r="Q243" s="24">
        <v>16882000</v>
      </c>
      <c r="R243" s="24">
        <f t="shared" si="27"/>
        <v>1983.5499466826632</v>
      </c>
      <c r="S243" s="26">
        <f t="shared" si="28"/>
        <v>2.219750739027365</v>
      </c>
      <c r="T243" s="27">
        <f t="shared" si="29"/>
        <v>0.72129088970278665</v>
      </c>
      <c r="U243" s="22"/>
      <c r="V243" s="38">
        <f t="shared" si="30"/>
        <v>2.5607766121916287</v>
      </c>
      <c r="W243" s="22"/>
      <c r="X243" s="42">
        <f>I243-'(A) Current Law'!J241</f>
        <v>3626851.5000000037</v>
      </c>
      <c r="Y243" s="42">
        <f>J243-'(A) Current Law'!K241</f>
        <v>369.38693720164974</v>
      </c>
      <c r="Z243" s="38">
        <f>O243-'(A) Current Law'!P241</f>
        <v>0.40580145269871259</v>
      </c>
      <c r="AA243" s="44">
        <f>N243-'(A) Current Law'!O241</f>
        <v>0.23799999999999999</v>
      </c>
      <c r="AB243" s="42">
        <f>Q243-'(A) Current Law'!R241</f>
        <v>0</v>
      </c>
      <c r="AC243" s="42">
        <f>M243-'(A) Current Law'!N241</f>
        <v>540586</v>
      </c>
      <c r="AD243" s="38">
        <f>S243-'(A) Current Law'!T241</f>
        <v>0</v>
      </c>
    </row>
    <row r="244" spans="1:30">
      <c r="A244" s="28" t="s">
        <v>488</v>
      </c>
      <c r="B244" s="29" t="s">
        <v>489</v>
      </c>
      <c r="C244" s="30">
        <v>4766722281.0550003</v>
      </c>
      <c r="D244" s="21">
        <v>1647.1499999999999</v>
      </c>
      <c r="E244" s="22"/>
      <c r="F244" s="48">
        <v>2750</v>
      </c>
      <c r="G244" s="45">
        <f t="shared" si="31"/>
        <v>0</v>
      </c>
      <c r="H244" s="22"/>
      <c r="I244" s="23">
        <v>4529662.5</v>
      </c>
      <c r="J244" s="24">
        <f t="shared" si="24"/>
        <v>2750.0000000000005</v>
      </c>
      <c r="K244" s="26">
        <f t="shared" si="25"/>
        <v>0.9502677590433205</v>
      </c>
      <c r="L244" s="22"/>
      <c r="M244" s="24">
        <v>0</v>
      </c>
      <c r="N244" s="26">
        <v>0.47499999999999998</v>
      </c>
      <c r="O244" s="25">
        <f t="shared" si="26"/>
        <v>0.9502677590433205</v>
      </c>
      <c r="P244" s="22"/>
      <c r="Q244" s="24">
        <v>3950000</v>
      </c>
      <c r="R244" s="24">
        <f t="shared" si="27"/>
        <v>2398.0815347721823</v>
      </c>
      <c r="S244" s="26">
        <f t="shared" si="28"/>
        <v>0.82866166038222844</v>
      </c>
      <c r="T244" s="27">
        <f t="shared" si="29"/>
        <v>0.87202964900806623</v>
      </c>
      <c r="U244" s="22"/>
      <c r="V244" s="38">
        <f t="shared" si="30"/>
        <v>0.82866166038222844</v>
      </c>
      <c r="W244" s="22"/>
      <c r="X244" s="42">
        <f>I244-'(A) Current Law'!J242</f>
        <v>470269.5</v>
      </c>
      <c r="Y244" s="42">
        <f>J244-'(A) Current Law'!K242</f>
        <v>285.50496311811321</v>
      </c>
      <c r="Z244" s="38">
        <f>O244-'(A) Current Law'!P242</f>
        <v>9.8656785999271079E-2</v>
      </c>
      <c r="AA244" s="44">
        <f>N244-'(A) Current Law'!O242</f>
        <v>4.8999999999999988E-2</v>
      </c>
      <c r="AB244" s="42">
        <f>Q244-'(A) Current Law'!R242</f>
        <v>0</v>
      </c>
      <c r="AC244" s="42">
        <f>M244-'(A) Current Law'!N242</f>
        <v>0</v>
      </c>
      <c r="AD244" s="38">
        <f>S244-'(A) Current Law'!T242</f>
        <v>0</v>
      </c>
    </row>
    <row r="245" spans="1:30">
      <c r="A245" s="28" t="s">
        <v>490</v>
      </c>
      <c r="B245" s="29" t="s">
        <v>491</v>
      </c>
      <c r="C245" s="30">
        <v>281131877</v>
      </c>
      <c r="D245" s="21">
        <v>351.17</v>
      </c>
      <c r="E245" s="22"/>
      <c r="F245" s="48">
        <v>2750</v>
      </c>
      <c r="G245" s="45">
        <f t="shared" si="31"/>
        <v>0</v>
      </c>
      <c r="H245" s="22"/>
      <c r="I245" s="23">
        <v>965717.5</v>
      </c>
      <c r="J245" s="24">
        <f t="shared" si="24"/>
        <v>2750</v>
      </c>
      <c r="K245" s="26">
        <f t="shared" si="25"/>
        <v>3.4351049418703949</v>
      </c>
      <c r="L245" s="22"/>
      <c r="M245" s="24">
        <v>79821</v>
      </c>
      <c r="N245" s="26">
        <v>1.718</v>
      </c>
      <c r="O245" s="25">
        <f t="shared" si="26"/>
        <v>3.151177694445515</v>
      </c>
      <c r="P245" s="22"/>
      <c r="Q245" s="24">
        <v>514000</v>
      </c>
      <c r="R245" s="24">
        <f t="shared" si="27"/>
        <v>1690.9787282512743</v>
      </c>
      <c r="S245" s="26">
        <f t="shared" si="28"/>
        <v>1.8283234383982716</v>
      </c>
      <c r="T245" s="27">
        <f t="shared" si="29"/>
        <v>0.61490135572773608</v>
      </c>
      <c r="U245" s="22"/>
      <c r="V245" s="38">
        <f t="shared" si="30"/>
        <v>2.112250685823152</v>
      </c>
      <c r="W245" s="22"/>
      <c r="X245" s="42">
        <f>I245-'(A) Current Law'!J243</f>
        <v>49345.5</v>
      </c>
      <c r="Y245" s="42">
        <f>J245-'(A) Current Law'!K243</f>
        <v>140.51741321866893</v>
      </c>
      <c r="Z245" s="38">
        <f>O245-'(A) Current Law'!P243</f>
        <v>0.25455135420306707</v>
      </c>
      <c r="AA245" s="44">
        <f>N245-'(A) Current Law'!O243</f>
        <v>8.8000000000000078E-2</v>
      </c>
      <c r="AB245" s="42">
        <f>Q245-'(A) Current Law'!R243</f>
        <v>0</v>
      </c>
      <c r="AC245" s="42">
        <f>M245-'(A) Current Law'!N243</f>
        <v>-22217</v>
      </c>
      <c r="AD245" s="38">
        <f>S245-'(A) Current Law'!T243</f>
        <v>0</v>
      </c>
    </row>
    <row r="246" spans="1:30">
      <c r="A246" s="28" t="s">
        <v>492</v>
      </c>
      <c r="B246" s="29" t="s">
        <v>493</v>
      </c>
      <c r="C246" s="30">
        <v>17695680798</v>
      </c>
      <c r="D246" s="21">
        <v>27863.48</v>
      </c>
      <c r="E246" s="22"/>
      <c r="F246" s="48">
        <v>2750</v>
      </c>
      <c r="G246" s="45">
        <f t="shared" si="31"/>
        <v>0</v>
      </c>
      <c r="H246" s="22"/>
      <c r="I246" s="23">
        <v>76624570</v>
      </c>
      <c r="J246" s="24">
        <f t="shared" si="24"/>
        <v>2750</v>
      </c>
      <c r="K246" s="26">
        <f t="shared" si="25"/>
        <v>4.3301284010875838</v>
      </c>
      <c r="L246" s="22"/>
      <c r="M246" s="24">
        <v>12935925</v>
      </c>
      <c r="N246" s="26">
        <v>2.165</v>
      </c>
      <c r="O246" s="25">
        <f t="shared" si="26"/>
        <v>3.5991067948738213</v>
      </c>
      <c r="P246" s="22"/>
      <c r="Q246" s="24">
        <v>61000000</v>
      </c>
      <c r="R246" s="24">
        <f t="shared" si="27"/>
        <v>2653.5064894980815</v>
      </c>
      <c r="S246" s="26">
        <f t="shared" si="28"/>
        <v>3.4471688711120025</v>
      </c>
      <c r="T246" s="27">
        <f t="shared" si="29"/>
        <v>0.96491145072657503</v>
      </c>
      <c r="U246" s="22"/>
      <c r="V246" s="38">
        <f t="shared" si="30"/>
        <v>4.1781904773257654</v>
      </c>
      <c r="W246" s="22"/>
      <c r="X246" s="42">
        <f>I246-'(A) Current Law'!J244</f>
        <v>2809581</v>
      </c>
      <c r="Y246" s="42">
        <f>J246-'(A) Current Law'!K244</f>
        <v>100.8338154458811</v>
      </c>
      <c r="Z246" s="38">
        <f>O246-'(A) Current Law'!P244</f>
        <v>0.23288875104854867</v>
      </c>
      <c r="AA246" s="44">
        <f>N246-'(A) Current Law'!O244</f>
        <v>9.2999999999999972E-2</v>
      </c>
      <c r="AB246" s="42">
        <f>Q246-'(A) Current Law'!R244</f>
        <v>1432480</v>
      </c>
      <c r="AC246" s="42">
        <f>M246-'(A) Current Law'!N244</f>
        <v>-1311544</v>
      </c>
      <c r="AD246" s="38">
        <f>S246-'(A) Current Law'!T244</f>
        <v>8.0950827286729865E-2</v>
      </c>
    </row>
    <row r="247" spans="1:30">
      <c r="A247" s="28" t="s">
        <v>494</v>
      </c>
      <c r="B247" s="29" t="s">
        <v>495</v>
      </c>
      <c r="C247" s="30">
        <v>77257728</v>
      </c>
      <c r="D247" s="21">
        <v>74.03</v>
      </c>
      <c r="E247" s="22"/>
      <c r="F247" s="48">
        <v>2750</v>
      </c>
      <c r="G247" s="45">
        <f t="shared" si="31"/>
        <v>0</v>
      </c>
      <c r="H247" s="22"/>
      <c r="I247" s="23">
        <v>425450.38120000006</v>
      </c>
      <c r="J247" s="24">
        <f t="shared" si="24"/>
        <v>5746.9996109685271</v>
      </c>
      <c r="K247" s="26">
        <f t="shared" si="25"/>
        <v>5.5068973967238595</v>
      </c>
      <c r="L247" s="22"/>
      <c r="M247" s="24">
        <v>101920</v>
      </c>
      <c r="N247" s="26">
        <v>2.7530000000000001</v>
      </c>
      <c r="O247" s="25">
        <f t="shared" si="26"/>
        <v>4.1876766192244226</v>
      </c>
      <c r="P247" s="22"/>
      <c r="Q247" s="24">
        <v>285000</v>
      </c>
      <c r="R247" s="24">
        <f t="shared" si="27"/>
        <v>5226.5297852222075</v>
      </c>
      <c r="S247" s="26">
        <f t="shared" si="28"/>
        <v>3.6889513499542725</v>
      </c>
      <c r="T247" s="27">
        <f t="shared" si="29"/>
        <v>0.90943625178728582</v>
      </c>
      <c r="U247" s="22"/>
      <c r="V247" s="38">
        <f t="shared" si="30"/>
        <v>5.008172127453709</v>
      </c>
      <c r="W247" s="22"/>
      <c r="X247" s="42">
        <f>I247-'(A) Current Law'!J245</f>
        <v>-200264.61879999994</v>
      </c>
      <c r="Y247" s="42">
        <f>J247-'(A) Current Law'!K245</f>
        <v>-2705.1819370525445</v>
      </c>
      <c r="Z247" s="38">
        <f>O247-'(A) Current Law'!P245</f>
        <v>-2.176372812827216</v>
      </c>
      <c r="AA247" s="44">
        <f>N247-'(A) Current Law'!O245</f>
        <v>-0.24899999999999967</v>
      </c>
      <c r="AB247" s="42">
        <f>Q247-'(A) Current Law'!R245</f>
        <v>0</v>
      </c>
      <c r="AC247" s="42">
        <f>M247-'(A) Current Law'!N245</f>
        <v>-32123</v>
      </c>
      <c r="AD247" s="38">
        <f>S247-'(A) Current Law'!T245</f>
        <v>0</v>
      </c>
    </row>
    <row r="248" spans="1:30">
      <c r="A248" s="28" t="s">
        <v>496</v>
      </c>
      <c r="B248" s="29" t="s">
        <v>497</v>
      </c>
      <c r="C248" s="30">
        <v>171008894</v>
      </c>
      <c r="D248" s="21">
        <v>169.88</v>
      </c>
      <c r="E248" s="22"/>
      <c r="F248" s="48">
        <v>2750</v>
      </c>
      <c r="G248" s="45">
        <f t="shared" si="31"/>
        <v>0</v>
      </c>
      <c r="H248" s="22"/>
      <c r="I248" s="23">
        <v>639494.33680000005</v>
      </c>
      <c r="J248" s="24">
        <f t="shared" si="24"/>
        <v>3764.38860842948</v>
      </c>
      <c r="K248" s="26">
        <f t="shared" si="25"/>
        <v>3.7395384640052702</v>
      </c>
      <c r="L248" s="22"/>
      <c r="M248" s="24">
        <v>74551</v>
      </c>
      <c r="N248" s="26">
        <v>1.87</v>
      </c>
      <c r="O248" s="25">
        <f t="shared" si="26"/>
        <v>3.3035903781706231</v>
      </c>
      <c r="P248" s="22"/>
      <c r="Q248" s="24">
        <v>330000</v>
      </c>
      <c r="R248" s="24">
        <f t="shared" si="27"/>
        <v>2381.3927478219921</v>
      </c>
      <c r="S248" s="26">
        <f t="shared" si="28"/>
        <v>1.92972419317559</v>
      </c>
      <c r="T248" s="27">
        <f t="shared" si="29"/>
        <v>0.63261076247266612</v>
      </c>
      <c r="U248" s="22"/>
      <c r="V248" s="38">
        <f t="shared" si="30"/>
        <v>2.3656722790102367</v>
      </c>
      <c r="W248" s="22"/>
      <c r="X248" s="42">
        <f>I248-'(A) Current Law'!J246</f>
        <v>-106183.66319999995</v>
      </c>
      <c r="Y248" s="42">
        <f>J248-'(A) Current Law'!K246</f>
        <v>-625.05099599717414</v>
      </c>
      <c r="Z248" s="38">
        <f>O248-'(A) Current Law'!P246</f>
        <v>-0.14377417820151495</v>
      </c>
      <c r="AA248" s="44">
        <f>N248-'(A) Current Law'!O246</f>
        <v>-0.31000000000000005</v>
      </c>
      <c r="AB248" s="42">
        <f>Q248-'(A) Current Law'!R246</f>
        <v>0</v>
      </c>
      <c r="AC248" s="42">
        <f>M248-'(A) Current Law'!N246</f>
        <v>-81597</v>
      </c>
      <c r="AD248" s="38">
        <f>S248-'(A) Current Law'!T246</f>
        <v>0</v>
      </c>
    </row>
    <row r="249" spans="1:30" ht="31.2">
      <c r="A249" s="28" t="s">
        <v>498</v>
      </c>
      <c r="B249" s="29" t="s">
        <v>499</v>
      </c>
      <c r="C249" s="30">
        <v>6230569176.8850002</v>
      </c>
      <c r="D249" s="21">
        <v>4940.75</v>
      </c>
      <c r="E249" s="22"/>
      <c r="F249" s="48">
        <v>2750</v>
      </c>
      <c r="G249" s="45">
        <f t="shared" si="31"/>
        <v>0</v>
      </c>
      <c r="H249" s="22"/>
      <c r="I249" s="23">
        <v>13587062.5</v>
      </c>
      <c r="J249" s="24">
        <f t="shared" si="24"/>
        <v>2750</v>
      </c>
      <c r="K249" s="26">
        <f t="shared" si="25"/>
        <v>2.1807096774412047</v>
      </c>
      <c r="L249" s="22"/>
      <c r="M249" s="24">
        <v>0</v>
      </c>
      <c r="N249" s="26">
        <v>1.0900000000000001</v>
      </c>
      <c r="O249" s="25">
        <f t="shared" si="26"/>
        <v>2.1807096774412047</v>
      </c>
      <c r="P249" s="22"/>
      <c r="Q249" s="24">
        <v>10374063</v>
      </c>
      <c r="R249" s="24">
        <f t="shared" si="27"/>
        <v>2099.693973587006</v>
      </c>
      <c r="S249" s="26">
        <f t="shared" si="28"/>
        <v>1.6650265337695129</v>
      </c>
      <c r="T249" s="27">
        <f t="shared" si="29"/>
        <v>0.7635250813043658</v>
      </c>
      <c r="U249" s="22"/>
      <c r="V249" s="38">
        <f t="shared" si="30"/>
        <v>1.6650265337695129</v>
      </c>
      <c r="W249" s="22"/>
      <c r="X249" s="42">
        <f>I249-'(A) Current Law'!J247</f>
        <v>1906284.5</v>
      </c>
      <c r="Y249" s="42">
        <f>J249-'(A) Current Law'!K247</f>
        <v>385.82897333400797</v>
      </c>
      <c r="Z249" s="38">
        <f>O249-'(A) Current Law'!P247</f>
        <v>0.30595671854060957</v>
      </c>
      <c r="AA249" s="44">
        <f>N249-'(A) Current Law'!O247</f>
        <v>0.15300000000000002</v>
      </c>
      <c r="AB249" s="42">
        <f>Q249-'(A) Current Law'!R247</f>
        <v>0</v>
      </c>
      <c r="AC249" s="42">
        <f>M249-'(A) Current Law'!N247</f>
        <v>0</v>
      </c>
      <c r="AD249" s="38">
        <f>S249-'(A) Current Law'!T247</f>
        <v>0</v>
      </c>
    </row>
    <row r="250" spans="1:30">
      <c r="A250" s="28" t="s">
        <v>500</v>
      </c>
      <c r="B250" s="29" t="s">
        <v>501</v>
      </c>
      <c r="C250" s="30">
        <v>25240991</v>
      </c>
      <c r="D250" s="21">
        <v>12.98</v>
      </c>
      <c r="E250" s="22"/>
      <c r="F250" s="48">
        <v>2750</v>
      </c>
      <c r="G250" s="45">
        <f t="shared" si="31"/>
        <v>0</v>
      </c>
      <c r="H250" s="22"/>
      <c r="I250" s="23">
        <v>89061.9136</v>
      </c>
      <c r="J250" s="24">
        <f t="shared" si="24"/>
        <v>6861.4725423728814</v>
      </c>
      <c r="K250" s="26">
        <f t="shared" si="25"/>
        <v>3.5284634268123622</v>
      </c>
      <c r="L250" s="22"/>
      <c r="M250" s="24">
        <v>8331</v>
      </c>
      <c r="N250" s="26">
        <v>1.764</v>
      </c>
      <c r="O250" s="25">
        <f t="shared" si="26"/>
        <v>3.1984050705457641</v>
      </c>
      <c r="P250" s="22"/>
      <c r="Q250" s="24">
        <v>0</v>
      </c>
      <c r="R250" s="24">
        <f t="shared" si="27"/>
        <v>641.83359013867482</v>
      </c>
      <c r="S250" s="26">
        <f t="shared" si="28"/>
        <v>0</v>
      </c>
      <c r="T250" s="27">
        <f t="shared" si="29"/>
        <v>9.3541668523053165E-2</v>
      </c>
      <c r="U250" s="22"/>
      <c r="V250" s="38">
        <f t="shared" si="30"/>
        <v>0.33005835626659824</v>
      </c>
      <c r="W250" s="22"/>
      <c r="X250" s="42">
        <f>I250-'(A) Current Law'!J248</f>
        <v>-18006.0864</v>
      </c>
      <c r="Y250" s="42">
        <f>J250-'(A) Current Law'!K248</f>
        <v>-1387.2177503852072</v>
      </c>
      <c r="Z250" s="38">
        <f>O250-'(A) Current Law'!P248</f>
        <v>-0.18945715720908085</v>
      </c>
      <c r="AA250" s="44">
        <f>N250-'(A) Current Law'!O248</f>
        <v>-0.35699999999999998</v>
      </c>
      <c r="AB250" s="42">
        <f>Q250-'(A) Current Law'!R248</f>
        <v>0</v>
      </c>
      <c r="AC250" s="42">
        <f>M250-'(A) Current Law'!N248</f>
        <v>-13224</v>
      </c>
      <c r="AD250" s="38">
        <f>S250-'(A) Current Law'!T248</f>
        <v>0</v>
      </c>
    </row>
    <row r="251" spans="1:30">
      <c r="A251" s="28" t="s">
        <v>502</v>
      </c>
      <c r="B251" s="29" t="s">
        <v>503</v>
      </c>
      <c r="C251" s="30">
        <v>28420597</v>
      </c>
      <c r="D251" s="21">
        <v>28.29</v>
      </c>
      <c r="E251" s="22"/>
      <c r="F251" s="48">
        <v>2750</v>
      </c>
      <c r="G251" s="45">
        <f t="shared" si="31"/>
        <v>0</v>
      </c>
      <c r="H251" s="22"/>
      <c r="I251" s="23">
        <v>150047.28039999999</v>
      </c>
      <c r="J251" s="24">
        <f t="shared" si="24"/>
        <v>5303.8982113821139</v>
      </c>
      <c r="K251" s="26">
        <f t="shared" si="25"/>
        <v>5.2795259860304835</v>
      </c>
      <c r="L251" s="22"/>
      <c r="M251" s="24">
        <v>34272</v>
      </c>
      <c r="N251" s="26">
        <v>2.64</v>
      </c>
      <c r="O251" s="25">
        <f t="shared" si="26"/>
        <v>4.073639987224758</v>
      </c>
      <c r="P251" s="22"/>
      <c r="Q251" s="24">
        <v>0</v>
      </c>
      <c r="R251" s="24">
        <f t="shared" si="27"/>
        <v>1211.4528101802757</v>
      </c>
      <c r="S251" s="26">
        <f t="shared" si="28"/>
        <v>0</v>
      </c>
      <c r="T251" s="27">
        <f t="shared" si="29"/>
        <v>0.22840800518767684</v>
      </c>
      <c r="U251" s="22"/>
      <c r="V251" s="38">
        <f t="shared" si="30"/>
        <v>1.2058859988057253</v>
      </c>
      <c r="W251" s="22"/>
      <c r="X251" s="42">
        <f>I251-'(A) Current Law'!J249</f>
        <v>-83417.719600000011</v>
      </c>
      <c r="Y251" s="42">
        <f>J251-'(A) Current Law'!K249</f>
        <v>-2948.6645316366203</v>
      </c>
      <c r="Z251" s="38">
        <f>O251-'(A) Current Law'!P249</f>
        <v>-2.3501166988152997</v>
      </c>
      <c r="AA251" s="44">
        <f>N251-'(A) Current Law'!O249</f>
        <v>-0.41799999999999971</v>
      </c>
      <c r="AB251" s="42">
        <f>Q251-'(A) Current Law'!R249</f>
        <v>0</v>
      </c>
      <c r="AC251" s="42">
        <f>M251-'(A) Current Law'!N249</f>
        <v>-16626</v>
      </c>
      <c r="AD251" s="38">
        <f>S251-'(A) Current Law'!T249</f>
        <v>0</v>
      </c>
    </row>
    <row r="252" spans="1:30">
      <c r="A252" s="28" t="s">
        <v>504</v>
      </c>
      <c r="B252" s="29" t="s">
        <v>505</v>
      </c>
      <c r="C252" s="30">
        <v>28469819</v>
      </c>
      <c r="D252" s="21">
        <v>20.88</v>
      </c>
      <c r="E252" s="22"/>
      <c r="F252" s="48">
        <v>2750</v>
      </c>
      <c r="G252" s="45">
        <f t="shared" si="31"/>
        <v>0</v>
      </c>
      <c r="H252" s="22"/>
      <c r="I252" s="23">
        <v>137064.96960000001</v>
      </c>
      <c r="J252" s="24">
        <f t="shared" si="24"/>
        <v>6564.4142528735638</v>
      </c>
      <c r="K252" s="26">
        <f t="shared" si="25"/>
        <v>4.814395539360472</v>
      </c>
      <c r="L252" s="22"/>
      <c r="M252" s="24">
        <v>27703</v>
      </c>
      <c r="N252" s="26">
        <v>2.407</v>
      </c>
      <c r="O252" s="25">
        <f t="shared" si="26"/>
        <v>3.8413299922981601</v>
      </c>
      <c r="P252" s="22"/>
      <c r="Q252" s="24">
        <v>0</v>
      </c>
      <c r="R252" s="24">
        <f t="shared" si="27"/>
        <v>1326.7720306513411</v>
      </c>
      <c r="S252" s="26">
        <f t="shared" si="28"/>
        <v>0</v>
      </c>
      <c r="T252" s="27">
        <f t="shared" si="29"/>
        <v>0.20211582930960645</v>
      </c>
      <c r="U252" s="22"/>
      <c r="V252" s="38">
        <f t="shared" si="30"/>
        <v>0.97306554706231185</v>
      </c>
      <c r="W252" s="22"/>
      <c r="X252" s="42">
        <f>I252-'(A) Current Law'!J250</f>
        <v>13709.969600000011</v>
      </c>
      <c r="Y252" s="42">
        <f>J252-'(A) Current Law'!K250</f>
        <v>656.60773946360223</v>
      </c>
      <c r="Z252" s="38">
        <f>O252-'(A) Current Law'!P250</f>
        <v>0.4076938318434693</v>
      </c>
      <c r="AA252" s="44">
        <f>N252-'(A) Current Law'!O250</f>
        <v>0.2410000000000001</v>
      </c>
      <c r="AB252" s="42">
        <f>Q252-'(A) Current Law'!R250</f>
        <v>0</v>
      </c>
      <c r="AC252" s="42">
        <f>M252-'(A) Current Law'!N250</f>
        <v>2103</v>
      </c>
      <c r="AD252" s="38">
        <f>S252-'(A) Current Law'!T250</f>
        <v>0</v>
      </c>
    </row>
    <row r="253" spans="1:30">
      <c r="A253" s="28" t="s">
        <v>506</v>
      </c>
      <c r="B253" s="29" t="s">
        <v>507</v>
      </c>
      <c r="C253" s="30">
        <v>2993453115</v>
      </c>
      <c r="D253" s="21">
        <v>5101.53</v>
      </c>
      <c r="E253" s="22"/>
      <c r="F253" s="48">
        <v>2750</v>
      </c>
      <c r="G253" s="45">
        <f t="shared" si="31"/>
        <v>0</v>
      </c>
      <c r="H253" s="22"/>
      <c r="I253" s="23">
        <v>14119569.8112</v>
      </c>
      <c r="J253" s="24">
        <f t="shared" si="24"/>
        <v>2767.7127863993746</v>
      </c>
      <c r="K253" s="26">
        <f t="shared" si="25"/>
        <v>4.7168167560225847</v>
      </c>
      <c r="L253" s="22"/>
      <c r="M253" s="24">
        <v>2766430</v>
      </c>
      <c r="N253" s="26">
        <v>2.3580000000000001</v>
      </c>
      <c r="O253" s="25">
        <f t="shared" si="26"/>
        <v>3.7926566326728657</v>
      </c>
      <c r="P253" s="22"/>
      <c r="Q253" s="24">
        <v>6280495</v>
      </c>
      <c r="R253" s="24">
        <f t="shared" si="27"/>
        <v>1773.3748502900112</v>
      </c>
      <c r="S253" s="26">
        <f t="shared" si="28"/>
        <v>2.0980769561844297</v>
      </c>
      <c r="T253" s="27">
        <f t="shared" si="29"/>
        <v>0.64073658907254738</v>
      </c>
      <c r="U253" s="22"/>
      <c r="V253" s="38">
        <f t="shared" si="30"/>
        <v>3.0222370795341487</v>
      </c>
      <c r="W253" s="22"/>
      <c r="X253" s="42">
        <f>I253-'(A) Current Law'!J251</f>
        <v>3785835.8112000003</v>
      </c>
      <c r="Y253" s="42">
        <f>J253-'(A) Current Law'!K251</f>
        <v>742.09811785876036</v>
      </c>
      <c r="Z253" s="38">
        <f>O253-'(A) Current Law'!P251</f>
        <v>0.74444085996650067</v>
      </c>
      <c r="AA253" s="44">
        <f>N253-'(A) Current Law'!O251</f>
        <v>0.68700000000000006</v>
      </c>
      <c r="AB253" s="42">
        <f>Q253-'(A) Current Law'!R251</f>
        <v>0</v>
      </c>
      <c r="AC253" s="42">
        <f>M253-'(A) Current Law'!N251</f>
        <v>1557387</v>
      </c>
      <c r="AD253" s="38">
        <f>S253-'(A) Current Law'!T251</f>
        <v>0</v>
      </c>
    </row>
    <row r="254" spans="1:30">
      <c r="A254" s="28" t="s">
        <v>508</v>
      </c>
      <c r="B254" s="29" t="s">
        <v>509</v>
      </c>
      <c r="C254" s="30">
        <v>32954253</v>
      </c>
      <c r="D254" s="21">
        <v>50</v>
      </c>
      <c r="E254" s="22"/>
      <c r="F254" s="48">
        <v>2750</v>
      </c>
      <c r="G254" s="45">
        <f t="shared" si="31"/>
        <v>0</v>
      </c>
      <c r="H254" s="22"/>
      <c r="I254" s="23">
        <v>192870.4872</v>
      </c>
      <c r="J254" s="24">
        <f t="shared" si="24"/>
        <v>3857.409744</v>
      </c>
      <c r="K254" s="26">
        <f t="shared" si="25"/>
        <v>5.8526736200028564</v>
      </c>
      <c r="L254" s="22"/>
      <c r="M254" s="24">
        <v>49173</v>
      </c>
      <c r="N254" s="26">
        <v>2.9260000000000002</v>
      </c>
      <c r="O254" s="25">
        <f t="shared" si="26"/>
        <v>4.3605141709630022</v>
      </c>
      <c r="P254" s="22"/>
      <c r="Q254" s="24">
        <v>110000</v>
      </c>
      <c r="R254" s="24">
        <f t="shared" si="27"/>
        <v>3183.46</v>
      </c>
      <c r="S254" s="26">
        <f t="shared" si="28"/>
        <v>3.3379606571570597</v>
      </c>
      <c r="T254" s="27">
        <f t="shared" si="29"/>
        <v>0.82528437767123553</v>
      </c>
      <c r="U254" s="22"/>
      <c r="V254" s="38">
        <f t="shared" si="30"/>
        <v>4.8301201061969152</v>
      </c>
      <c r="W254" s="22"/>
      <c r="X254" s="42">
        <f>I254-'(A) Current Law'!J252</f>
        <v>-56097.512799999997</v>
      </c>
      <c r="Y254" s="42">
        <f>J254-'(A) Current Law'!K252</f>
        <v>-1121.9502559999996</v>
      </c>
      <c r="Z254" s="38">
        <f>O254-'(A) Current Law'!P252</f>
        <v>-1.5573562781107491</v>
      </c>
      <c r="AA254" s="44">
        <f>N254-'(A) Current Law'!O252</f>
        <v>2.2000000000000242E-2</v>
      </c>
      <c r="AB254" s="42">
        <f>Q254-'(A) Current Law'!R252</f>
        <v>0</v>
      </c>
      <c r="AC254" s="42">
        <f>M254-'(A) Current Law'!N252</f>
        <v>-4776</v>
      </c>
      <c r="AD254" s="38">
        <f>S254-'(A) Current Law'!T252</f>
        <v>0</v>
      </c>
    </row>
    <row r="255" spans="1:30" ht="31.2">
      <c r="A255" s="28" t="s">
        <v>510</v>
      </c>
      <c r="B255" s="29" t="s">
        <v>511</v>
      </c>
      <c r="C255" s="30">
        <v>778114723</v>
      </c>
      <c r="D255" s="21">
        <v>1250.81</v>
      </c>
      <c r="E255" s="22"/>
      <c r="F255" s="48">
        <v>2750</v>
      </c>
      <c r="G255" s="45">
        <f t="shared" si="31"/>
        <v>0</v>
      </c>
      <c r="H255" s="22"/>
      <c r="I255" s="23">
        <v>3439727.5</v>
      </c>
      <c r="J255" s="24">
        <f t="shared" si="24"/>
        <v>2750</v>
      </c>
      <c r="K255" s="26">
        <f t="shared" si="25"/>
        <v>4.420591717810229</v>
      </c>
      <c r="L255" s="22"/>
      <c r="M255" s="24">
        <v>603898</v>
      </c>
      <c r="N255" s="26">
        <v>2.21</v>
      </c>
      <c r="O255" s="25">
        <f t="shared" si="26"/>
        <v>3.6444876522404521</v>
      </c>
      <c r="P255" s="22"/>
      <c r="Q255" s="24">
        <v>0</v>
      </c>
      <c r="R255" s="24">
        <f t="shared" si="27"/>
        <v>482.80554200877833</v>
      </c>
      <c r="S255" s="26">
        <f t="shared" si="28"/>
        <v>0</v>
      </c>
      <c r="T255" s="27">
        <f t="shared" si="29"/>
        <v>0.17556565163955576</v>
      </c>
      <c r="U255" s="22"/>
      <c r="V255" s="38">
        <f t="shared" si="30"/>
        <v>0.77610406556977585</v>
      </c>
      <c r="W255" s="22"/>
      <c r="X255" s="42">
        <f>I255-'(A) Current Law'!J253</f>
        <v>407043.5</v>
      </c>
      <c r="Y255" s="42">
        <f>J255-'(A) Current Law'!K253</f>
        <v>325.42392529640802</v>
      </c>
      <c r="Z255" s="38">
        <f>O255-'(A) Current Law'!P253</f>
        <v>0.42891939984536132</v>
      </c>
      <c r="AA255" s="44">
        <f>N255-'(A) Current Law'!O253</f>
        <v>0.2609999999999999</v>
      </c>
      <c r="AB255" s="42">
        <f>Q255-'(A) Current Law'!R253</f>
        <v>0</v>
      </c>
      <c r="AC255" s="42">
        <f>M255-'(A) Current Law'!N253</f>
        <v>73295</v>
      </c>
      <c r="AD255" s="38">
        <f>S255-'(A) Current Law'!T253</f>
        <v>0</v>
      </c>
    </row>
    <row r="256" spans="1:30">
      <c r="A256" s="28" t="s">
        <v>512</v>
      </c>
      <c r="B256" s="29" t="s">
        <v>513</v>
      </c>
      <c r="C256" s="30">
        <v>1409075454</v>
      </c>
      <c r="D256" s="21">
        <v>2117.2399999999998</v>
      </c>
      <c r="E256" s="22"/>
      <c r="F256" s="48">
        <v>2750</v>
      </c>
      <c r="G256" s="45">
        <f t="shared" si="31"/>
        <v>0</v>
      </c>
      <c r="H256" s="22"/>
      <c r="I256" s="23">
        <v>5822409.9999999991</v>
      </c>
      <c r="J256" s="24">
        <f t="shared" si="24"/>
        <v>2750</v>
      </c>
      <c r="K256" s="26">
        <f t="shared" si="25"/>
        <v>4.1320782243929424</v>
      </c>
      <c r="L256" s="22"/>
      <c r="M256" s="24">
        <v>890552</v>
      </c>
      <c r="N256" s="26">
        <v>2.0659999999999998</v>
      </c>
      <c r="O256" s="25">
        <f t="shared" si="26"/>
        <v>3.5000666472471238</v>
      </c>
      <c r="P256" s="22"/>
      <c r="Q256" s="24">
        <v>4064000</v>
      </c>
      <c r="R256" s="24">
        <f t="shared" si="27"/>
        <v>2340.0993746575732</v>
      </c>
      <c r="S256" s="26">
        <f t="shared" si="28"/>
        <v>2.8841606661044001</v>
      </c>
      <c r="T256" s="27">
        <f t="shared" si="29"/>
        <v>0.85094522714820853</v>
      </c>
      <c r="U256" s="22"/>
      <c r="V256" s="38">
        <f t="shared" si="30"/>
        <v>3.5161722432502183</v>
      </c>
      <c r="W256" s="22"/>
      <c r="X256" s="42">
        <f>I256-'(A) Current Law'!J254</f>
        <v>780667.99999999907</v>
      </c>
      <c r="Y256" s="42">
        <f>J256-'(A) Current Law'!K254</f>
        <v>368.71965388902527</v>
      </c>
      <c r="Z256" s="38">
        <f>O256-'(A) Current Law'!P254</f>
        <v>0.44402448302104824</v>
      </c>
      <c r="AA256" s="44">
        <f>N256-'(A) Current Law'!O254</f>
        <v>0.27699999999999991</v>
      </c>
      <c r="AB256" s="42">
        <f>Q256-'(A) Current Law'!R254</f>
        <v>0</v>
      </c>
      <c r="AC256" s="42">
        <f>M256-'(A) Current Law'!N254</f>
        <v>155004</v>
      </c>
      <c r="AD256" s="38">
        <f>S256-'(A) Current Law'!T254</f>
        <v>0</v>
      </c>
    </row>
    <row r="257" spans="1:30">
      <c r="A257" s="28" t="s">
        <v>514</v>
      </c>
      <c r="B257" s="29" t="s">
        <v>515</v>
      </c>
      <c r="C257" s="30">
        <v>46378730</v>
      </c>
      <c r="D257" s="21">
        <v>149.66</v>
      </c>
      <c r="E257" s="22"/>
      <c r="F257" s="48">
        <v>2750</v>
      </c>
      <c r="G257" s="45">
        <f t="shared" si="31"/>
        <v>0</v>
      </c>
      <c r="H257" s="22"/>
      <c r="I257" s="23">
        <v>430629.5196</v>
      </c>
      <c r="J257" s="24">
        <f t="shared" si="24"/>
        <v>2877.3855378858748</v>
      </c>
      <c r="K257" s="26">
        <f t="shared" si="25"/>
        <v>9.2850649338608449</v>
      </c>
      <c r="L257" s="22"/>
      <c r="M257" s="24">
        <v>148814</v>
      </c>
      <c r="N257" s="26">
        <v>4.6429999999999998</v>
      </c>
      <c r="O257" s="25">
        <f t="shared" si="26"/>
        <v>6.0763957874655041</v>
      </c>
      <c r="P257" s="22"/>
      <c r="Q257" s="24">
        <v>48500</v>
      </c>
      <c r="R257" s="24">
        <f t="shared" si="27"/>
        <v>1318.4150741681144</v>
      </c>
      <c r="S257" s="26">
        <f t="shared" si="28"/>
        <v>1.0457379923943584</v>
      </c>
      <c r="T257" s="27">
        <f t="shared" si="29"/>
        <v>0.45819896458394116</v>
      </c>
      <c r="U257" s="22"/>
      <c r="V257" s="38">
        <f t="shared" si="30"/>
        <v>4.2544071387896993</v>
      </c>
      <c r="W257" s="22"/>
      <c r="X257" s="42">
        <f>I257-'(A) Current Law'!J255</f>
        <v>27130.5196</v>
      </c>
      <c r="Y257" s="42">
        <f>J257-'(A) Current Law'!K255</f>
        <v>181.28103434451441</v>
      </c>
      <c r="Z257" s="38">
        <f>O257-'(A) Current Law'!P255</f>
        <v>0.45933814056572952</v>
      </c>
      <c r="AA257" s="44">
        <f>N257-'(A) Current Law'!O255</f>
        <v>0.29300000000000015</v>
      </c>
      <c r="AB257" s="42">
        <f>Q257-'(A) Current Law'!R255</f>
        <v>0</v>
      </c>
      <c r="AC257" s="42">
        <f>M257-'(A) Current Law'!N255</f>
        <v>5827</v>
      </c>
      <c r="AD257" s="38">
        <f>S257-'(A) Current Law'!T255</f>
        <v>0</v>
      </c>
    </row>
    <row r="258" spans="1:30">
      <c r="A258" s="28" t="s">
        <v>516</v>
      </c>
      <c r="B258" s="29" t="s">
        <v>517</v>
      </c>
      <c r="C258" s="30">
        <v>6416556440</v>
      </c>
      <c r="D258" s="21">
        <v>7841.28</v>
      </c>
      <c r="E258" s="22"/>
      <c r="F258" s="48">
        <v>2750</v>
      </c>
      <c r="G258" s="45">
        <f t="shared" si="31"/>
        <v>0</v>
      </c>
      <c r="H258" s="22"/>
      <c r="I258" s="23">
        <v>21563520</v>
      </c>
      <c r="J258" s="24">
        <f t="shared" si="24"/>
        <v>2750</v>
      </c>
      <c r="K258" s="26">
        <f t="shared" si="25"/>
        <v>3.3606063005346214</v>
      </c>
      <c r="L258" s="22"/>
      <c r="M258" s="24">
        <v>1578758</v>
      </c>
      <c r="N258" s="26">
        <v>1.68</v>
      </c>
      <c r="O258" s="25">
        <f t="shared" si="26"/>
        <v>3.1145618661463841</v>
      </c>
      <c r="P258" s="22"/>
      <c r="Q258" s="24">
        <v>17000000</v>
      </c>
      <c r="R258" s="24">
        <f t="shared" si="27"/>
        <v>2369.3527077211884</v>
      </c>
      <c r="S258" s="26">
        <f t="shared" si="28"/>
        <v>2.6493961611596144</v>
      </c>
      <c r="T258" s="27">
        <f t="shared" si="29"/>
        <v>0.86158280280770483</v>
      </c>
      <c r="U258" s="22"/>
      <c r="V258" s="38">
        <f t="shared" si="30"/>
        <v>2.8954405955478508</v>
      </c>
      <c r="W258" s="22"/>
      <c r="X258" s="42">
        <f>I258-'(A) Current Law'!J256</f>
        <v>3262104</v>
      </c>
      <c r="Y258" s="42">
        <f>J258-'(A) Current Law'!K256</f>
        <v>416.01677277179215</v>
      </c>
      <c r="Z258" s="38">
        <f>O258-'(A) Current Law'!P256</f>
        <v>0.37931139899706068</v>
      </c>
      <c r="AA258" s="44">
        <f>N258-'(A) Current Law'!O256</f>
        <v>0.29600000000000004</v>
      </c>
      <c r="AB258" s="42">
        <f>Q258-'(A) Current Law'!R256</f>
        <v>0</v>
      </c>
      <c r="AC258" s="42">
        <f>M258-'(A) Current Law'!N256</f>
        <v>828231</v>
      </c>
      <c r="AD258" s="38">
        <f>S258-'(A) Current Law'!T256</f>
        <v>0</v>
      </c>
    </row>
    <row r="259" spans="1:30">
      <c r="A259" s="28" t="s">
        <v>518</v>
      </c>
      <c r="B259" s="29" t="s">
        <v>519</v>
      </c>
      <c r="C259" s="30">
        <v>1295742489</v>
      </c>
      <c r="D259" s="21">
        <v>5673.53</v>
      </c>
      <c r="E259" s="22"/>
      <c r="F259" s="48">
        <v>2750</v>
      </c>
      <c r="G259" s="45">
        <f t="shared" si="31"/>
        <v>0</v>
      </c>
      <c r="H259" s="22"/>
      <c r="I259" s="23">
        <v>15602207.5</v>
      </c>
      <c r="J259" s="24">
        <f t="shared" si="24"/>
        <v>2750</v>
      </c>
      <c r="K259" s="26">
        <f t="shared" si="25"/>
        <v>12.04113288902113</v>
      </c>
      <c r="L259" s="22"/>
      <c r="M259" s="24">
        <v>5943143</v>
      </c>
      <c r="N259" s="26">
        <v>6.0209999999999999</v>
      </c>
      <c r="O259" s="25">
        <f t="shared" si="26"/>
        <v>7.4544630449329974</v>
      </c>
      <c r="P259" s="22"/>
      <c r="Q259" s="24">
        <v>1422595</v>
      </c>
      <c r="R259" s="24">
        <f t="shared" si="27"/>
        <v>1298.2636912116443</v>
      </c>
      <c r="S259" s="26">
        <f t="shared" si="28"/>
        <v>1.0978994762284129</v>
      </c>
      <c r="T259" s="27">
        <f t="shared" si="29"/>
        <v>0.47209588771332517</v>
      </c>
      <c r="U259" s="22"/>
      <c r="V259" s="38">
        <f t="shared" si="30"/>
        <v>5.6845693203165464</v>
      </c>
      <c r="W259" s="22"/>
      <c r="X259" s="42">
        <f>I259-'(A) Current Law'!J257</f>
        <v>-2393723.5</v>
      </c>
      <c r="Y259" s="42">
        <f>J259-'(A) Current Law'!K257</f>
        <v>-421.91078570131822</v>
      </c>
      <c r="Z259" s="38">
        <f>O259-'(A) Current Law'!P257</f>
        <v>-0.75683749535514355</v>
      </c>
      <c r="AA259" s="44">
        <f>N259-'(A) Current Law'!O257</f>
        <v>-0.92300000000000004</v>
      </c>
      <c r="AB259" s="42">
        <f>Q259-'(A) Current Law'!R257</f>
        <v>0</v>
      </c>
      <c r="AC259" s="42">
        <f>M259-'(A) Current Law'!N257</f>
        <v>-1413057</v>
      </c>
      <c r="AD259" s="38">
        <f>S259-'(A) Current Law'!T257</f>
        <v>0</v>
      </c>
    </row>
    <row r="260" spans="1:30">
      <c r="A260" s="28" t="s">
        <v>520</v>
      </c>
      <c r="B260" s="29" t="s">
        <v>521</v>
      </c>
      <c r="C260" s="30">
        <v>24347776884</v>
      </c>
      <c r="D260" s="21">
        <v>27226.45</v>
      </c>
      <c r="E260" s="22"/>
      <c r="F260" s="48">
        <v>3247.8848325800827</v>
      </c>
      <c r="G260" s="45">
        <f t="shared" si="31"/>
        <v>1</v>
      </c>
      <c r="H260" s="22"/>
      <c r="I260" s="23">
        <v>88428374</v>
      </c>
      <c r="J260" s="24">
        <f t="shared" si="24"/>
        <v>3247.8848325800827</v>
      </c>
      <c r="K260" s="26">
        <f t="shared" si="25"/>
        <v>3.6318869858755027</v>
      </c>
      <c r="L260" s="22"/>
      <c r="M260" s="24">
        <v>9300560</v>
      </c>
      <c r="N260" s="26">
        <v>1.8160000000000001</v>
      </c>
      <c r="O260" s="25">
        <f t="shared" si="26"/>
        <v>3.2498989282261079</v>
      </c>
      <c r="P260" s="22"/>
      <c r="Q260" s="24">
        <v>79127814</v>
      </c>
      <c r="R260" s="24">
        <f t="shared" si="27"/>
        <v>3247.8848325800827</v>
      </c>
      <c r="S260" s="26">
        <f t="shared" si="28"/>
        <v>3.2498989282261079</v>
      </c>
      <c r="T260" s="27">
        <f t="shared" si="29"/>
        <v>1</v>
      </c>
      <c r="U260" s="22"/>
      <c r="V260" s="38">
        <f t="shared" si="30"/>
        <v>3.6318869858755027</v>
      </c>
      <c r="W260" s="22"/>
      <c r="X260" s="42">
        <f>I260-'(A) Current Law'!J258</f>
        <v>-6022420</v>
      </c>
      <c r="Y260" s="42">
        <f>J260-'(A) Current Law'!K258</f>
        <v>-221.19740179127302</v>
      </c>
      <c r="Z260" s="38">
        <f>O260-'(A) Current Law'!P258</f>
        <v>-0.36531491324142351</v>
      </c>
      <c r="AA260" s="44">
        <f>N260-'(A) Current Law'!O258</f>
        <v>0.28500000000000014</v>
      </c>
      <c r="AB260" s="42">
        <f>Q260-'(A) Current Law'!R258</f>
        <v>-2872186</v>
      </c>
      <c r="AC260" s="42">
        <f>M260-'(A) Current Law'!N258</f>
        <v>2872186</v>
      </c>
      <c r="AD260" s="38">
        <f>S260-'(A) Current Law'!T258</f>
        <v>-0.11796502053078317</v>
      </c>
    </row>
    <row r="261" spans="1:30">
      <c r="A261" s="28" t="s">
        <v>522</v>
      </c>
      <c r="B261" s="29" t="s">
        <v>523</v>
      </c>
      <c r="C261" s="30">
        <v>16868596</v>
      </c>
      <c r="D261" s="21">
        <v>182.05</v>
      </c>
      <c r="E261" s="22"/>
      <c r="F261" s="48">
        <v>2750</v>
      </c>
      <c r="G261" s="45">
        <f t="shared" si="31"/>
        <v>0</v>
      </c>
      <c r="H261" s="22"/>
      <c r="I261" s="23">
        <v>672332.76360000006</v>
      </c>
      <c r="J261" s="24">
        <f t="shared" si="24"/>
        <v>3693.1214699258448</v>
      </c>
      <c r="K261" s="26">
        <f t="shared" si="25"/>
        <v>39.857067156033622</v>
      </c>
      <c r="L261" s="22"/>
      <c r="M261" s="24">
        <v>311977</v>
      </c>
      <c r="N261" s="26">
        <v>19.928999999999998</v>
      </c>
      <c r="O261" s="25">
        <f t="shared" si="26"/>
        <v>21.362522618954184</v>
      </c>
      <c r="P261" s="22"/>
      <c r="Q261" s="24">
        <v>100000</v>
      </c>
      <c r="R261" s="24">
        <f t="shared" si="27"/>
        <v>2262.9881900576765</v>
      </c>
      <c r="S261" s="26">
        <f t="shared" si="28"/>
        <v>5.928175646627615</v>
      </c>
      <c r="T261" s="27">
        <f t="shared" si="29"/>
        <v>0.61275758419695725</v>
      </c>
      <c r="U261" s="22"/>
      <c r="V261" s="38">
        <f t="shared" si="30"/>
        <v>24.42272018370705</v>
      </c>
      <c r="W261" s="22"/>
      <c r="X261" s="42">
        <f>I261-'(A) Current Law'!J259</f>
        <v>-1652.2363999999361</v>
      </c>
      <c r="Y261" s="42">
        <f>J261-'(A) Current Law'!K259</f>
        <v>-9.075728645975687</v>
      </c>
      <c r="Z261" s="38">
        <f>O261-'(A) Current Law'!P259</f>
        <v>0.11807524467359798</v>
      </c>
      <c r="AA261" s="44">
        <f>N261-'(A) Current Law'!O259</f>
        <v>-4.9000000000003041E-2</v>
      </c>
      <c r="AB261" s="42">
        <f>Q261-'(A) Current Law'!R259</f>
        <v>0</v>
      </c>
      <c r="AC261" s="42">
        <f>M261-'(A) Current Law'!N259</f>
        <v>-3644</v>
      </c>
      <c r="AD261" s="38">
        <f>S261-'(A) Current Law'!T259</f>
        <v>0</v>
      </c>
    </row>
    <row r="262" spans="1:30">
      <c r="A262" s="28" t="s">
        <v>524</v>
      </c>
      <c r="B262" s="29" t="s">
        <v>525</v>
      </c>
      <c r="C262" s="30">
        <v>5483178215</v>
      </c>
      <c r="D262" s="21">
        <v>7102.23</v>
      </c>
      <c r="E262" s="22"/>
      <c r="F262" s="48">
        <v>2750</v>
      </c>
      <c r="G262" s="45">
        <f t="shared" si="31"/>
        <v>0</v>
      </c>
      <c r="H262" s="22"/>
      <c r="I262" s="23">
        <v>19531132.5</v>
      </c>
      <c r="J262" s="24">
        <f t="shared" si="24"/>
        <v>2750</v>
      </c>
      <c r="K262" s="26">
        <f t="shared" si="25"/>
        <v>3.5620094285044135</v>
      </c>
      <c r="L262" s="22"/>
      <c r="M262" s="24">
        <v>1902668</v>
      </c>
      <c r="N262" s="26">
        <v>1.7809999999999999</v>
      </c>
      <c r="O262" s="25">
        <f t="shared" si="26"/>
        <v>3.2150084875546945</v>
      </c>
      <c r="P262" s="22"/>
      <c r="Q262" s="24">
        <v>16352000</v>
      </c>
      <c r="R262" s="24">
        <f t="shared" si="27"/>
        <v>2570.2727171606666</v>
      </c>
      <c r="S262" s="26">
        <f t="shared" si="28"/>
        <v>2.982212023542627</v>
      </c>
      <c r="T262" s="27">
        <f t="shared" si="29"/>
        <v>0.93464462442206053</v>
      </c>
      <c r="U262" s="22"/>
      <c r="V262" s="38">
        <f t="shared" si="30"/>
        <v>3.329212964492346</v>
      </c>
      <c r="W262" s="22"/>
      <c r="X262" s="42">
        <f>I262-'(A) Current Law'!J260</f>
        <v>3466713.5</v>
      </c>
      <c r="Y262" s="42">
        <f>J262-'(A) Current Law'!K260</f>
        <v>488.11619730704297</v>
      </c>
      <c r="Z262" s="38">
        <f>O262-'(A) Current Law'!P260</f>
        <v>0.43821783749919563</v>
      </c>
      <c r="AA262" s="44">
        <f>N262-'(A) Current Law'!O260</f>
        <v>0.36099999999999999</v>
      </c>
      <c r="AB262" s="42">
        <f>Q262-'(A) Current Law'!R260</f>
        <v>1126362</v>
      </c>
      <c r="AC262" s="42">
        <f>M262-'(A) Current Law'!N260</f>
        <v>1063887</v>
      </c>
      <c r="AD262" s="38">
        <f>S262-'(A) Current Law'!T260</f>
        <v>0.20542137348712819</v>
      </c>
    </row>
    <row r="263" spans="1:30">
      <c r="A263" s="28" t="s">
        <v>526</v>
      </c>
      <c r="B263" s="29" t="s">
        <v>527</v>
      </c>
      <c r="C263" s="30">
        <v>61150881</v>
      </c>
      <c r="D263" s="21">
        <v>199.38</v>
      </c>
      <c r="E263" s="22"/>
      <c r="F263" s="48">
        <v>2750</v>
      </c>
      <c r="G263" s="45">
        <f t="shared" si="31"/>
        <v>0</v>
      </c>
      <c r="H263" s="22"/>
      <c r="I263" s="23">
        <v>725578.85360000003</v>
      </c>
      <c r="J263" s="24">
        <f t="shared" si="24"/>
        <v>3639.1757127093992</v>
      </c>
      <c r="K263" s="26">
        <f t="shared" si="25"/>
        <v>11.865386757060786</v>
      </c>
      <c r="L263" s="22"/>
      <c r="M263" s="24">
        <v>275104</v>
      </c>
      <c r="N263" s="26">
        <v>5.9329999999999998</v>
      </c>
      <c r="O263" s="25">
        <f t="shared" si="26"/>
        <v>7.3666126510916499</v>
      </c>
      <c r="P263" s="22"/>
      <c r="Q263" s="24">
        <v>290000</v>
      </c>
      <c r="R263" s="24">
        <f t="shared" si="27"/>
        <v>2834.3063496840205</v>
      </c>
      <c r="S263" s="26">
        <f t="shared" si="28"/>
        <v>4.7423683070077116</v>
      </c>
      <c r="T263" s="27">
        <f t="shared" si="29"/>
        <v>0.77883195905752345</v>
      </c>
      <c r="U263" s="22"/>
      <c r="V263" s="38">
        <f t="shared" si="30"/>
        <v>9.2411424129768456</v>
      </c>
      <c r="W263" s="22"/>
      <c r="X263" s="42">
        <f>I263-'(A) Current Law'!J261</f>
        <v>-20768.146399999969</v>
      </c>
      <c r="Y263" s="42">
        <f>J263-'(A) Current Law'!K261</f>
        <v>-104.16363928177361</v>
      </c>
      <c r="Z263" s="38">
        <f>O263-'(A) Current Law'!P261</f>
        <v>-3.3280737198209565E-2</v>
      </c>
      <c r="AA263" s="44">
        <f>N263-'(A) Current Law'!O261</f>
        <v>-0.13900000000000023</v>
      </c>
      <c r="AB263" s="42">
        <f>Q263-'(A) Current Law'!R261</f>
        <v>0</v>
      </c>
      <c r="AC263" s="42">
        <f>M263-'(A) Current Law'!N261</f>
        <v>-18733</v>
      </c>
      <c r="AD263" s="38">
        <f>S263-'(A) Current Law'!T261</f>
        <v>0</v>
      </c>
    </row>
    <row r="264" spans="1:30">
      <c r="A264" s="28" t="s">
        <v>528</v>
      </c>
      <c r="B264" s="29" t="s">
        <v>529</v>
      </c>
      <c r="C264" s="30">
        <v>1030170709</v>
      </c>
      <c r="D264" s="21">
        <v>1216.05</v>
      </c>
      <c r="E264" s="22"/>
      <c r="F264" s="48">
        <v>2750</v>
      </c>
      <c r="G264" s="45">
        <f t="shared" si="31"/>
        <v>0</v>
      </c>
      <c r="H264" s="22"/>
      <c r="I264" s="23">
        <v>3344137.5</v>
      </c>
      <c r="J264" s="24">
        <f t="shared" si="24"/>
        <v>2750</v>
      </c>
      <c r="K264" s="26">
        <f t="shared" si="25"/>
        <v>3.2461974222177195</v>
      </c>
      <c r="L264" s="22"/>
      <c r="M264" s="24">
        <v>194714</v>
      </c>
      <c r="N264" s="26">
        <v>1.623</v>
      </c>
      <c r="O264" s="25">
        <f t="shared" si="26"/>
        <v>3.0571860299320548</v>
      </c>
      <c r="P264" s="22"/>
      <c r="Q264" s="24">
        <v>2746860</v>
      </c>
      <c r="R264" s="24">
        <f t="shared" si="27"/>
        <v>2418.9581020517248</v>
      </c>
      <c r="S264" s="26">
        <f t="shared" si="28"/>
        <v>2.6664124460172358</v>
      </c>
      <c r="T264" s="27">
        <f t="shared" si="29"/>
        <v>0.87962112801880898</v>
      </c>
      <c r="U264" s="22"/>
      <c r="V264" s="38">
        <f t="shared" si="30"/>
        <v>2.8554238383029005</v>
      </c>
      <c r="W264" s="22"/>
      <c r="X264" s="42">
        <f>I264-'(A) Current Law'!J262</f>
        <v>302698.5</v>
      </c>
      <c r="Y264" s="42">
        <f>J264-'(A) Current Law'!K262</f>
        <v>248.91945232515081</v>
      </c>
      <c r="Z264" s="38">
        <f>O264-'(A) Current Law'!P262</f>
        <v>0.31384749845377335</v>
      </c>
      <c r="AA264" s="44">
        <f>N264-'(A) Current Law'!O262</f>
        <v>0.14700000000000002</v>
      </c>
      <c r="AB264" s="42">
        <f>Q264-'(A) Current Law'!R262</f>
        <v>0</v>
      </c>
      <c r="AC264" s="42">
        <f>M264-'(A) Current Law'!N262</f>
        <v>-20618</v>
      </c>
      <c r="AD264" s="38">
        <f>S264-'(A) Current Law'!T262</f>
        <v>0</v>
      </c>
    </row>
    <row r="265" spans="1:30">
      <c r="A265" s="28" t="s">
        <v>530</v>
      </c>
      <c r="B265" s="29" t="s">
        <v>531</v>
      </c>
      <c r="C265" s="30">
        <v>220110806.19999999</v>
      </c>
      <c r="D265" s="21">
        <v>154.66999999999999</v>
      </c>
      <c r="E265" s="22"/>
      <c r="F265" s="48">
        <v>2750</v>
      </c>
      <c r="G265" s="45">
        <f t="shared" si="31"/>
        <v>0</v>
      </c>
      <c r="H265" s="22"/>
      <c r="I265" s="23">
        <v>631048.64959999989</v>
      </c>
      <c r="J265" s="24">
        <f t="shared" si="24"/>
        <v>4079.9679937932369</v>
      </c>
      <c r="K265" s="26">
        <f t="shared" si="25"/>
        <v>2.8669589671422497</v>
      </c>
      <c r="L265" s="22"/>
      <c r="M265" s="24">
        <v>0</v>
      </c>
      <c r="N265" s="26">
        <v>1.4330000000000001</v>
      </c>
      <c r="O265" s="25">
        <f t="shared" si="26"/>
        <v>2.8669589671422497</v>
      </c>
      <c r="P265" s="22"/>
      <c r="Q265" s="24">
        <v>600000</v>
      </c>
      <c r="R265" s="24">
        <f t="shared" si="27"/>
        <v>3879.2267408030002</v>
      </c>
      <c r="S265" s="26">
        <f t="shared" si="28"/>
        <v>2.7258997881949516</v>
      </c>
      <c r="T265" s="27">
        <f t="shared" si="29"/>
        <v>0.95079832653206597</v>
      </c>
      <c r="U265" s="22"/>
      <c r="V265" s="38">
        <f t="shared" si="30"/>
        <v>2.7258997881949516</v>
      </c>
      <c r="W265" s="22"/>
      <c r="X265" s="42">
        <f>I265-'(A) Current Law'!J263</f>
        <v>-108420.35040000011</v>
      </c>
      <c r="Y265" s="42">
        <f>J265-'(A) Current Law'!K263</f>
        <v>-700.97853753151958</v>
      </c>
      <c r="Z265" s="38">
        <f>O265-'(A) Current Law'!P263</f>
        <v>-7.9629667904965284E-2</v>
      </c>
      <c r="AA265" s="44">
        <f>N265-'(A) Current Law'!O263</f>
        <v>-0.24699999999999989</v>
      </c>
      <c r="AB265" s="42">
        <f>Q265-'(A) Current Law'!R263</f>
        <v>0</v>
      </c>
      <c r="AC265" s="42">
        <f>M265-'(A) Current Law'!N263</f>
        <v>-90893</v>
      </c>
      <c r="AD265" s="38">
        <f>S265-'(A) Current Law'!T263</f>
        <v>0</v>
      </c>
    </row>
    <row r="266" spans="1:30">
      <c r="A266" s="28" t="s">
        <v>532</v>
      </c>
      <c r="B266" s="29" t="s">
        <v>533</v>
      </c>
      <c r="C266" s="30">
        <v>480955591</v>
      </c>
      <c r="D266" s="21">
        <v>848.41</v>
      </c>
      <c r="E266" s="22"/>
      <c r="F266" s="48">
        <v>2750</v>
      </c>
      <c r="G266" s="45">
        <f t="shared" si="31"/>
        <v>0</v>
      </c>
      <c r="H266" s="22"/>
      <c r="I266" s="23">
        <v>2333127.5</v>
      </c>
      <c r="J266" s="24">
        <f t="shared" ref="J266:J275" si="32">I266/D266</f>
        <v>2750</v>
      </c>
      <c r="K266" s="26">
        <f t="shared" ref="K266:K305" si="33">I266/C266*1000</f>
        <v>4.851024800749224</v>
      </c>
      <c r="L266" s="22"/>
      <c r="M266" s="24">
        <v>477012</v>
      </c>
      <c r="N266" s="26">
        <v>2.4260000000000002</v>
      </c>
      <c r="O266" s="25">
        <f t="shared" ref="O266:O275" si="34">(I266-M266)/C266*1000</f>
        <v>3.8592242916664627</v>
      </c>
      <c r="P266" s="22"/>
      <c r="Q266" s="24">
        <v>995000</v>
      </c>
      <c r="R266" s="24">
        <f t="shared" ref="R266:R275" si="35">(M266+Q266)/D266</f>
        <v>1735.0243396471046</v>
      </c>
      <c r="S266" s="26">
        <f t="shared" ref="S266:S275" si="36">Q266/C266*1000</f>
        <v>2.0687980732923843</v>
      </c>
      <c r="T266" s="27">
        <f t="shared" ref="T266:T275" si="37">(M266+Q266)/I266</f>
        <v>0.63091794168985627</v>
      </c>
      <c r="U266" s="22"/>
      <c r="V266" s="38">
        <f t="shared" ref="V266:V305" si="38">(Q266+M266)/C266*1000</f>
        <v>3.0605985823751451</v>
      </c>
      <c r="W266" s="22"/>
      <c r="X266" s="42">
        <f>I266-'(A) Current Law'!J264</f>
        <v>100597.5</v>
      </c>
      <c r="Y266" s="42">
        <f>J266-'(A) Current Law'!K264</f>
        <v>118.57179901226982</v>
      </c>
      <c r="Z266" s="38">
        <f>O266-'(A) Current Law'!P264</f>
        <v>0.27132962469293753</v>
      </c>
      <c r="AA266" s="44">
        <f>N266-'(A) Current Law'!O264</f>
        <v>0.10499999999999998</v>
      </c>
      <c r="AB266" s="42">
        <f>Q266-'(A) Current Law'!R264</f>
        <v>0</v>
      </c>
      <c r="AC266" s="42">
        <f>M266-'(A) Current Law'!N264</f>
        <v>-29900</v>
      </c>
      <c r="AD266" s="38">
        <f>S266-'(A) Current Law'!T264</f>
        <v>0</v>
      </c>
    </row>
    <row r="267" spans="1:30">
      <c r="A267" s="28" t="s">
        <v>534</v>
      </c>
      <c r="B267" s="29" t="s">
        <v>535</v>
      </c>
      <c r="C267" s="30">
        <v>550452497</v>
      </c>
      <c r="D267" s="21">
        <v>997.51</v>
      </c>
      <c r="E267" s="22"/>
      <c r="F267" s="48">
        <v>2750</v>
      </c>
      <c r="G267" s="45">
        <f t="shared" ref="G267:G305" si="39">IF(F267&gt;2750,1,0)</f>
        <v>0</v>
      </c>
      <c r="H267" s="22"/>
      <c r="I267" s="23">
        <v>2743152.5</v>
      </c>
      <c r="J267" s="24">
        <f t="shared" si="32"/>
        <v>2750</v>
      </c>
      <c r="K267" s="26">
        <f t="shared" si="33"/>
        <v>4.9834500069494636</v>
      </c>
      <c r="L267" s="22"/>
      <c r="M267" s="24">
        <v>582314</v>
      </c>
      <c r="N267" s="26">
        <v>2.492</v>
      </c>
      <c r="O267" s="25">
        <f t="shared" si="34"/>
        <v>3.9255676225954148</v>
      </c>
      <c r="P267" s="22"/>
      <c r="Q267" s="24">
        <v>974801</v>
      </c>
      <c r="R267" s="24">
        <f t="shared" si="35"/>
        <v>1561.0018947178476</v>
      </c>
      <c r="S267" s="26">
        <f t="shared" si="36"/>
        <v>1.7709084894931451</v>
      </c>
      <c r="T267" s="27">
        <f t="shared" si="37"/>
        <v>0.56763705262467179</v>
      </c>
      <c r="U267" s="22"/>
      <c r="V267" s="38">
        <f t="shared" si="38"/>
        <v>2.8287908738471943</v>
      </c>
      <c r="W267" s="22"/>
      <c r="X267" s="42">
        <f>I267-'(A) Current Law'!J265</f>
        <v>-153911.5</v>
      </c>
      <c r="Y267" s="42">
        <f>J267-'(A) Current Law'!K265</f>
        <v>-154.29569628374657</v>
      </c>
      <c r="Z267" s="38">
        <f>O267-'(A) Current Law'!P265</f>
        <v>2.726393300383112E-2</v>
      </c>
      <c r="AA267" s="44">
        <f>N267-'(A) Current Law'!O265</f>
        <v>-0.14000000000000012</v>
      </c>
      <c r="AB267" s="42">
        <f>Q267-'(A) Current Law'!R265</f>
        <v>0</v>
      </c>
      <c r="AC267" s="42">
        <f>M267-'(A) Current Law'!N265</f>
        <v>-168919</v>
      </c>
      <c r="AD267" s="38">
        <f>S267-'(A) Current Law'!T265</f>
        <v>0</v>
      </c>
    </row>
    <row r="268" spans="1:30">
      <c r="A268" s="28" t="s">
        <v>536</v>
      </c>
      <c r="B268" s="29" t="s">
        <v>537</v>
      </c>
      <c r="C268" s="30">
        <v>596778694</v>
      </c>
      <c r="D268" s="21">
        <v>3416.0699999999997</v>
      </c>
      <c r="E268" s="22"/>
      <c r="F268" s="48">
        <v>2750</v>
      </c>
      <c r="G268" s="45">
        <f t="shared" si="39"/>
        <v>0</v>
      </c>
      <c r="H268" s="22"/>
      <c r="I268" s="23">
        <v>9394192.5</v>
      </c>
      <c r="J268" s="24">
        <f t="shared" si="32"/>
        <v>2750.0000000000005</v>
      </c>
      <c r="K268" s="26">
        <f t="shared" si="33"/>
        <v>15.74150115352476</v>
      </c>
      <c r="L268" s="22"/>
      <c r="M268" s="24">
        <v>3841343</v>
      </c>
      <c r="N268" s="26">
        <v>7.8710000000000004</v>
      </c>
      <c r="O268" s="25">
        <f t="shared" si="34"/>
        <v>9.3047046682936703</v>
      </c>
      <c r="P268" s="22"/>
      <c r="Q268" s="24">
        <v>1091000</v>
      </c>
      <c r="R268" s="24">
        <f t="shared" si="35"/>
        <v>1443.8647334510126</v>
      </c>
      <c r="S268" s="26">
        <f t="shared" si="36"/>
        <v>1.8281483755517585</v>
      </c>
      <c r="T268" s="27">
        <f t="shared" si="37"/>
        <v>0.52504172125491366</v>
      </c>
      <c r="U268" s="22"/>
      <c r="V268" s="38">
        <f t="shared" si="38"/>
        <v>8.2649448607828475</v>
      </c>
      <c r="W268" s="22"/>
      <c r="X268" s="42">
        <f>I268-'(A) Current Law'!J266</f>
        <v>-492294.5</v>
      </c>
      <c r="Y268" s="42">
        <f>J268-'(A) Current Law'!K266</f>
        <v>-144.11136188661203</v>
      </c>
      <c r="Z268" s="38">
        <f>O268-'(A) Current Law'!P266</f>
        <v>-0.24553741859959821</v>
      </c>
      <c r="AA268" s="44">
        <f>N268-'(A) Current Law'!O266</f>
        <v>-0.41199999999999903</v>
      </c>
      <c r="AB268" s="42">
        <f>Q268-'(A) Current Law'!R266</f>
        <v>0</v>
      </c>
      <c r="AC268" s="42">
        <f>M268-'(A) Current Law'!N266</f>
        <v>-345763</v>
      </c>
      <c r="AD268" s="38">
        <f>S268-'(A) Current Law'!T266</f>
        <v>0</v>
      </c>
    </row>
    <row r="269" spans="1:30">
      <c r="A269" s="28" t="s">
        <v>538</v>
      </c>
      <c r="B269" s="29" t="s">
        <v>539</v>
      </c>
      <c r="C269" s="30">
        <v>263519576</v>
      </c>
      <c r="D269" s="21">
        <v>290.08999999999997</v>
      </c>
      <c r="E269" s="22"/>
      <c r="F269" s="48">
        <v>2750</v>
      </c>
      <c r="G269" s="45">
        <f t="shared" si="39"/>
        <v>0</v>
      </c>
      <c r="H269" s="22"/>
      <c r="I269" s="23">
        <v>936906.38839999994</v>
      </c>
      <c r="J269" s="24">
        <f t="shared" si="32"/>
        <v>3229.7093605432797</v>
      </c>
      <c r="K269" s="26">
        <f t="shared" si="33"/>
        <v>3.5553578319357948</v>
      </c>
      <c r="L269" s="22"/>
      <c r="M269" s="24">
        <v>90634</v>
      </c>
      <c r="N269" s="26">
        <v>1.778</v>
      </c>
      <c r="O269" s="25">
        <f t="shared" si="34"/>
        <v>3.2114213344059115</v>
      </c>
      <c r="P269" s="22"/>
      <c r="Q269" s="24">
        <v>676546</v>
      </c>
      <c r="R269" s="24">
        <f t="shared" si="35"/>
        <v>2644.6275293874319</v>
      </c>
      <c r="S269" s="26">
        <f t="shared" si="36"/>
        <v>2.5673462680434791</v>
      </c>
      <c r="T269" s="27">
        <f t="shared" si="37"/>
        <v>0.81884381353205427</v>
      </c>
      <c r="U269" s="22"/>
      <c r="V269" s="38">
        <f t="shared" si="38"/>
        <v>2.9112827655733629</v>
      </c>
      <c r="W269" s="22"/>
      <c r="X269" s="42">
        <f>I269-'(A) Current Law'!J267</f>
        <v>67086.388399999938</v>
      </c>
      <c r="Y269" s="42">
        <f>J269-'(A) Current Law'!K267</f>
        <v>231.26060326105653</v>
      </c>
      <c r="Z269" s="38">
        <f>O269-'(A) Current Law'!P267</f>
        <v>0.29373297261225106</v>
      </c>
      <c r="AA269" s="44">
        <f>N269-'(A) Current Law'!O267</f>
        <v>0.12800000000000011</v>
      </c>
      <c r="AB269" s="42">
        <f>Q269-'(A) Current Law'!R267</f>
        <v>0</v>
      </c>
      <c r="AC269" s="42">
        <f>M269-'(A) Current Law'!N267</f>
        <v>-10318</v>
      </c>
      <c r="AD269" s="38">
        <f>S269-'(A) Current Law'!T267</f>
        <v>0</v>
      </c>
    </row>
    <row r="270" spans="1:30">
      <c r="A270" s="28" t="s">
        <v>540</v>
      </c>
      <c r="B270" s="29" t="s">
        <v>541</v>
      </c>
      <c r="C270" s="30">
        <v>409113192</v>
      </c>
      <c r="D270" s="21">
        <v>604.57000000000005</v>
      </c>
      <c r="E270" s="22"/>
      <c r="F270" s="48">
        <v>2750</v>
      </c>
      <c r="G270" s="45">
        <f t="shared" si="39"/>
        <v>0</v>
      </c>
      <c r="H270" s="22"/>
      <c r="I270" s="23">
        <v>1747077.8112000003</v>
      </c>
      <c r="J270" s="24">
        <f t="shared" si="32"/>
        <v>2889.7858166961646</v>
      </c>
      <c r="K270" s="26">
        <f t="shared" si="33"/>
        <v>4.2704020436476178</v>
      </c>
      <c r="L270" s="22"/>
      <c r="M270" s="24">
        <v>286815</v>
      </c>
      <c r="N270" s="26">
        <v>2.1349999999999998</v>
      </c>
      <c r="O270" s="25">
        <f t="shared" si="34"/>
        <v>3.5693368968654533</v>
      </c>
      <c r="P270" s="22"/>
      <c r="Q270" s="24">
        <v>1055000</v>
      </c>
      <c r="R270" s="24">
        <f t="shared" si="35"/>
        <v>2219.4534958730997</v>
      </c>
      <c r="S270" s="26">
        <f t="shared" si="36"/>
        <v>2.5787484261812805</v>
      </c>
      <c r="T270" s="27">
        <f t="shared" si="37"/>
        <v>0.76803390862045184</v>
      </c>
      <c r="U270" s="22"/>
      <c r="V270" s="38">
        <f t="shared" si="38"/>
        <v>3.2798135729634454</v>
      </c>
      <c r="W270" s="22"/>
      <c r="X270" s="42">
        <f>I270-'(A) Current Law'!J268</f>
        <v>-325165.18879999965</v>
      </c>
      <c r="Y270" s="42">
        <f>J270-'(A) Current Law'!K268</f>
        <v>-537.84539226226843</v>
      </c>
      <c r="Z270" s="38">
        <f>O270-'(A) Current Law'!P268</f>
        <v>-0.74781550627680415</v>
      </c>
      <c r="AA270" s="44">
        <f>N270-'(A) Current Law'!O268</f>
        <v>0.11999999999999966</v>
      </c>
      <c r="AB270" s="42">
        <f>Q270-'(A) Current Law'!R268</f>
        <v>0</v>
      </c>
      <c r="AC270" s="42">
        <f>M270-'(A) Current Law'!N268</f>
        <v>-19224</v>
      </c>
      <c r="AD270" s="38">
        <f>S270-'(A) Current Law'!T268</f>
        <v>0</v>
      </c>
    </row>
    <row r="271" spans="1:30">
      <c r="A271" s="28" t="s">
        <v>542</v>
      </c>
      <c r="B271" s="29" t="s">
        <v>543</v>
      </c>
      <c r="C271" s="30">
        <v>193966990</v>
      </c>
      <c r="D271" s="21">
        <v>171.62</v>
      </c>
      <c r="E271" s="22"/>
      <c r="F271" s="48">
        <v>2750</v>
      </c>
      <c r="G271" s="45">
        <f t="shared" si="39"/>
        <v>0</v>
      </c>
      <c r="H271" s="22"/>
      <c r="I271" s="23">
        <v>666300.62</v>
      </c>
      <c r="J271" s="24">
        <f t="shared" si="32"/>
        <v>3882.4182496212561</v>
      </c>
      <c r="K271" s="26">
        <f t="shared" si="33"/>
        <v>3.4351237805979253</v>
      </c>
      <c r="L271" s="22"/>
      <c r="M271" s="24">
        <v>55073</v>
      </c>
      <c r="N271" s="26">
        <v>1.718</v>
      </c>
      <c r="O271" s="25">
        <f t="shared" si="34"/>
        <v>3.1511940253338979</v>
      </c>
      <c r="P271" s="22"/>
      <c r="Q271" s="24">
        <v>412000</v>
      </c>
      <c r="R271" s="24">
        <f t="shared" si="35"/>
        <v>2721.5534320009324</v>
      </c>
      <c r="S271" s="26">
        <f t="shared" si="36"/>
        <v>2.1240727610404222</v>
      </c>
      <c r="T271" s="27">
        <f t="shared" si="37"/>
        <v>0.70099439499245852</v>
      </c>
      <c r="U271" s="22"/>
      <c r="V271" s="38">
        <f t="shared" si="38"/>
        <v>2.4080025163044496</v>
      </c>
      <c r="W271" s="22"/>
      <c r="X271" s="42">
        <f>I271-'(A) Current Law'!J269</f>
        <v>24290.619999999995</v>
      </c>
      <c r="Y271" s="42">
        <f>J271-'(A) Current Law'!K269</f>
        <v>141.53723342267813</v>
      </c>
      <c r="Z271" s="38">
        <f>O271-'(A) Current Law'!P269</f>
        <v>0.22928963325151308</v>
      </c>
      <c r="AA271" s="44">
        <f>N271-'(A) Current Law'!O269</f>
        <v>6.2999999999999945E-2</v>
      </c>
      <c r="AB271" s="42">
        <f>Q271-'(A) Current Law'!R269</f>
        <v>0</v>
      </c>
      <c r="AC271" s="42">
        <f>M271-'(A) Current Law'!N269</f>
        <v>-20184</v>
      </c>
      <c r="AD271" s="38">
        <f>S271-'(A) Current Law'!T269</f>
        <v>0</v>
      </c>
    </row>
    <row r="272" spans="1:30">
      <c r="A272" s="28" t="s">
        <v>544</v>
      </c>
      <c r="B272" s="29" t="s">
        <v>545</v>
      </c>
      <c r="C272" s="30">
        <v>3560460762</v>
      </c>
      <c r="D272" s="21">
        <v>2773.2599999999998</v>
      </c>
      <c r="E272" s="22"/>
      <c r="F272" s="48">
        <v>3395.4778852325426</v>
      </c>
      <c r="G272" s="45">
        <f t="shared" si="39"/>
        <v>1</v>
      </c>
      <c r="H272" s="22"/>
      <c r="I272" s="23">
        <v>9416543</v>
      </c>
      <c r="J272" s="24">
        <f t="shared" si="32"/>
        <v>3395.4778852325426</v>
      </c>
      <c r="K272" s="26">
        <f t="shared" si="33"/>
        <v>2.6447540443362425</v>
      </c>
      <c r="L272" s="22"/>
      <c r="M272" s="24">
        <v>0</v>
      </c>
      <c r="N272" s="26">
        <v>1.3220000000000001</v>
      </c>
      <c r="O272" s="25">
        <f t="shared" si="34"/>
        <v>2.6447540443362425</v>
      </c>
      <c r="P272" s="22"/>
      <c r="Q272" s="24">
        <v>9416543</v>
      </c>
      <c r="R272" s="24">
        <f t="shared" si="35"/>
        <v>3395.4778852325426</v>
      </c>
      <c r="S272" s="26">
        <f t="shared" si="36"/>
        <v>2.6447540443362425</v>
      </c>
      <c r="T272" s="27">
        <f t="shared" si="37"/>
        <v>1</v>
      </c>
      <c r="U272" s="22"/>
      <c r="V272" s="38">
        <f t="shared" si="38"/>
        <v>2.6447540443362425</v>
      </c>
      <c r="W272" s="22"/>
      <c r="X272" s="42">
        <f>I272-'(A) Current Law'!J270</f>
        <v>-160786</v>
      </c>
      <c r="Y272" s="42">
        <f>J272-'(A) Current Law'!K270</f>
        <v>-57.977254206241014</v>
      </c>
      <c r="Z272" s="38">
        <f>O272-'(A) Current Law'!P270</f>
        <v>-4.5158761954641857E-2</v>
      </c>
      <c r="AA272" s="44">
        <f>N272-'(A) Current Law'!O270</f>
        <v>0.31900000000000017</v>
      </c>
      <c r="AB272" s="42">
        <f>Q272-'(A) Current Law'!R270</f>
        <v>0</v>
      </c>
      <c r="AC272" s="42">
        <f>M272-'(A) Current Law'!N270</f>
        <v>0</v>
      </c>
      <c r="AD272" s="38">
        <f>S272-'(A) Current Law'!T270</f>
        <v>0</v>
      </c>
    </row>
    <row r="273" spans="1:30">
      <c r="A273" s="28" t="s">
        <v>546</v>
      </c>
      <c r="B273" s="29" t="s">
        <v>547</v>
      </c>
      <c r="C273" s="30">
        <v>5114049770</v>
      </c>
      <c r="D273" s="21">
        <v>6159.13</v>
      </c>
      <c r="E273" s="22"/>
      <c r="F273" s="48">
        <v>2750</v>
      </c>
      <c r="G273" s="45">
        <f t="shared" si="39"/>
        <v>0</v>
      </c>
      <c r="H273" s="22"/>
      <c r="I273" s="23">
        <v>16937607.5</v>
      </c>
      <c r="J273" s="24">
        <f t="shared" si="32"/>
        <v>2750</v>
      </c>
      <c r="K273" s="26">
        <f t="shared" si="33"/>
        <v>3.3119754913922161</v>
      </c>
      <c r="L273" s="22"/>
      <c r="M273" s="24">
        <v>1135311</v>
      </c>
      <c r="N273" s="26">
        <v>1.6559999999999999</v>
      </c>
      <c r="O273" s="25">
        <f t="shared" si="34"/>
        <v>3.0899770652799101</v>
      </c>
      <c r="P273" s="22"/>
      <c r="Q273" s="24">
        <v>11700000</v>
      </c>
      <c r="R273" s="24">
        <f t="shared" si="35"/>
        <v>2083.9487070414166</v>
      </c>
      <c r="S273" s="26">
        <f t="shared" si="36"/>
        <v>2.2878150440839375</v>
      </c>
      <c r="T273" s="27">
        <f t="shared" si="37"/>
        <v>0.75779952983324239</v>
      </c>
      <c r="U273" s="22"/>
      <c r="V273" s="38">
        <f t="shared" si="38"/>
        <v>2.5098134701962431</v>
      </c>
      <c r="W273" s="22"/>
      <c r="X273" s="42">
        <f>I273-'(A) Current Law'!J271</f>
        <v>2354447.5</v>
      </c>
      <c r="Y273" s="42">
        <f>J273-'(A) Current Law'!K271</f>
        <v>382.26949260691026</v>
      </c>
      <c r="Z273" s="38">
        <f>O273-'(A) Current Law'!P271</f>
        <v>0.39736658644211786</v>
      </c>
      <c r="AA273" s="44">
        <f>N273-'(A) Current Law'!O271</f>
        <v>0.22999999999999998</v>
      </c>
      <c r="AB273" s="42">
        <f>Q273-'(A) Current Law'!R271</f>
        <v>0</v>
      </c>
      <c r="AC273" s="42">
        <f>M273-'(A) Current Law'!N271</f>
        <v>322295</v>
      </c>
      <c r="AD273" s="38">
        <f>S273-'(A) Current Law'!T271</f>
        <v>0</v>
      </c>
    </row>
    <row r="274" spans="1:30">
      <c r="A274" s="28" t="s">
        <v>548</v>
      </c>
      <c r="B274" s="29" t="s">
        <v>549</v>
      </c>
      <c r="C274" s="30">
        <v>377661180</v>
      </c>
      <c r="D274" s="21">
        <v>735.27</v>
      </c>
      <c r="E274" s="22"/>
      <c r="F274" s="48">
        <v>2750</v>
      </c>
      <c r="G274" s="45">
        <f t="shared" si="39"/>
        <v>0</v>
      </c>
      <c r="H274" s="22"/>
      <c r="I274" s="23">
        <v>2021992.5</v>
      </c>
      <c r="J274" s="24">
        <f t="shared" si="32"/>
        <v>2750</v>
      </c>
      <c r="K274" s="26">
        <f t="shared" si="33"/>
        <v>5.3539855486338315</v>
      </c>
      <c r="L274" s="22"/>
      <c r="M274" s="24">
        <v>469432</v>
      </c>
      <c r="N274" s="26">
        <v>2.677</v>
      </c>
      <c r="O274" s="25">
        <f t="shared" si="34"/>
        <v>4.1109877906964121</v>
      </c>
      <c r="P274" s="22"/>
      <c r="Q274" s="24">
        <v>982130</v>
      </c>
      <c r="R274" s="24">
        <f t="shared" si="35"/>
        <v>1974.1890734016076</v>
      </c>
      <c r="S274" s="26">
        <f t="shared" si="36"/>
        <v>2.6005585217945888</v>
      </c>
      <c r="T274" s="27">
        <f t="shared" si="37"/>
        <v>0.7178869357824027</v>
      </c>
      <c r="U274" s="22"/>
      <c r="V274" s="38">
        <f t="shared" si="38"/>
        <v>3.8435562797320073</v>
      </c>
      <c r="W274" s="22"/>
      <c r="X274" s="42">
        <f>I274-'(A) Current Law'!J272</f>
        <v>-145142.5</v>
      </c>
      <c r="Y274" s="42">
        <f>J274-'(A) Current Law'!K272</f>
        <v>-197.40027472901102</v>
      </c>
      <c r="Z274" s="38">
        <f>O274-'(A) Current Law'!P272</f>
        <v>-2.5230287105494575E-2</v>
      </c>
      <c r="AA274" s="44">
        <f>N274-'(A) Current Law'!O272</f>
        <v>-0.19200000000000017</v>
      </c>
      <c r="AB274" s="42">
        <f>Q274-'(A) Current Law'!R272</f>
        <v>0</v>
      </c>
      <c r="AC274" s="42">
        <f>M274-'(A) Current Law'!N272</f>
        <v>-135614</v>
      </c>
      <c r="AD274" s="38">
        <f>S274-'(A) Current Law'!T272</f>
        <v>0</v>
      </c>
    </row>
    <row r="275" spans="1:30">
      <c r="A275" s="28" t="s">
        <v>550</v>
      </c>
      <c r="B275" s="29" t="s">
        <v>551</v>
      </c>
      <c r="C275" s="30">
        <v>3389073667</v>
      </c>
      <c r="D275" s="21">
        <v>5363.4599999999991</v>
      </c>
      <c r="E275" s="22"/>
      <c r="F275" s="48">
        <v>2750</v>
      </c>
      <c r="G275" s="45">
        <f t="shared" si="39"/>
        <v>0</v>
      </c>
      <c r="H275" s="22"/>
      <c r="I275" s="23">
        <v>14749514.999999998</v>
      </c>
      <c r="J275" s="24">
        <f t="shared" si="32"/>
        <v>2750</v>
      </c>
      <c r="K275" s="26">
        <f t="shared" si="33"/>
        <v>4.3520786059089218</v>
      </c>
      <c r="L275" s="22"/>
      <c r="M275" s="24">
        <v>2514738</v>
      </c>
      <c r="N275" s="26">
        <v>2.1760000000000002</v>
      </c>
      <c r="O275" s="25">
        <f t="shared" si="34"/>
        <v>3.6100652278916656</v>
      </c>
      <c r="P275" s="22"/>
      <c r="Q275" s="24">
        <v>12210000</v>
      </c>
      <c r="R275" s="24">
        <f t="shared" si="35"/>
        <v>2745.3804074235668</v>
      </c>
      <c r="S275" s="26">
        <f t="shared" si="36"/>
        <v>3.6027543806116977</v>
      </c>
      <c r="T275" s="27">
        <f t="shared" si="37"/>
        <v>0.99832014815402415</v>
      </c>
      <c r="U275" s="22"/>
      <c r="V275" s="38">
        <f t="shared" si="38"/>
        <v>4.3447677586289544</v>
      </c>
      <c r="W275" s="22"/>
      <c r="X275" s="42">
        <f>I275-'(A) Current Law'!J273</f>
        <v>531259.99999999814</v>
      </c>
      <c r="Y275" s="42">
        <f>J275-'(A) Current Law'!K273</f>
        <v>99.051731531510995</v>
      </c>
      <c r="Z275" s="38">
        <f>O275-'(A) Current Law'!P273</f>
        <v>-3.3266022246073224E-2</v>
      </c>
      <c r="AA275" s="44">
        <f>N275-'(A) Current Law'!O273</f>
        <v>0.35700000000000021</v>
      </c>
      <c r="AB275" s="42">
        <f>Q275-'(A) Current Law'!R273</f>
        <v>0</v>
      </c>
      <c r="AC275" s="42">
        <f>M275-'(A) Current Law'!N273</f>
        <v>644001</v>
      </c>
      <c r="AD275" s="38">
        <f>S275-'(A) Current Law'!T273</f>
        <v>0</v>
      </c>
    </row>
    <row r="276" spans="1:30">
      <c r="A276" s="28" t="s">
        <v>552</v>
      </c>
      <c r="B276" s="29" t="s">
        <v>553</v>
      </c>
      <c r="C276" s="30">
        <v>0</v>
      </c>
      <c r="D276" s="21">
        <v>0</v>
      </c>
      <c r="E276" s="22"/>
      <c r="F276" s="48">
        <v>2750</v>
      </c>
      <c r="G276" s="45">
        <f t="shared" si="39"/>
        <v>0</v>
      </c>
      <c r="H276" s="22"/>
      <c r="I276" s="23">
        <v>0</v>
      </c>
      <c r="J276" s="24"/>
      <c r="K276" s="26" t="e">
        <f t="shared" si="33"/>
        <v>#DIV/0!</v>
      </c>
      <c r="L276" s="22"/>
      <c r="M276" s="24">
        <v>0</v>
      </c>
      <c r="N276" s="26">
        <v>0</v>
      </c>
      <c r="O276" s="25"/>
      <c r="P276" s="22"/>
      <c r="Q276" s="24">
        <v>0</v>
      </c>
      <c r="R276" s="24"/>
      <c r="S276" s="26"/>
      <c r="T276" s="27"/>
      <c r="U276" s="22"/>
      <c r="V276" s="38" t="e">
        <f t="shared" si="38"/>
        <v>#DIV/0!</v>
      </c>
      <c r="W276" s="22"/>
      <c r="X276" s="42">
        <f>I276-'(A) Current Law'!J274</f>
        <v>0</v>
      </c>
      <c r="Y276" s="42">
        <f>J276-'(A) Current Law'!K274</f>
        <v>0</v>
      </c>
      <c r="Z276" s="38">
        <f>O276-'(A) Current Law'!P274</f>
        <v>0</v>
      </c>
      <c r="AA276" s="44">
        <f>N276-'(A) Current Law'!O274</f>
        <v>0</v>
      </c>
      <c r="AB276" s="42">
        <f>Q276-'(A) Current Law'!R274</f>
        <v>0</v>
      </c>
      <c r="AC276" s="42">
        <f>M276-'(A) Current Law'!N274</f>
        <v>0</v>
      </c>
      <c r="AD276" s="38">
        <f>S276-'(A) Current Law'!T274</f>
        <v>0</v>
      </c>
    </row>
    <row r="277" spans="1:30">
      <c r="A277" s="28" t="s">
        <v>554</v>
      </c>
      <c r="B277" s="29" t="s">
        <v>555</v>
      </c>
      <c r="C277" s="30">
        <v>133101449</v>
      </c>
      <c r="D277" s="21">
        <v>1058.94</v>
      </c>
      <c r="E277" s="22"/>
      <c r="F277" s="48">
        <v>2750</v>
      </c>
      <c r="G277" s="45">
        <f t="shared" si="39"/>
        <v>0</v>
      </c>
      <c r="H277" s="22"/>
      <c r="I277" s="23">
        <v>2912085</v>
      </c>
      <c r="J277" s="24">
        <f t="shared" ref="J277:J305" si="40">I277/D277</f>
        <v>2750</v>
      </c>
      <c r="K277" s="26">
        <f t="shared" si="33"/>
        <v>21.878687436377945</v>
      </c>
      <c r="L277" s="22"/>
      <c r="M277" s="24">
        <v>1265169</v>
      </c>
      <c r="N277" s="26">
        <v>10.939</v>
      </c>
      <c r="O277" s="25">
        <f t="shared" ref="O277:O305" si="41">(I277-M277)/C277*1000</f>
        <v>12.373388962880487</v>
      </c>
      <c r="P277" s="22"/>
      <c r="Q277" s="24">
        <v>152000</v>
      </c>
      <c r="R277" s="24">
        <f t="shared" ref="R277:R305" si="42">(M277+Q277)/D277</f>
        <v>1338.2901769694222</v>
      </c>
      <c r="S277" s="26">
        <f t="shared" ref="S277:S305" si="43">Q277/C277*1000</f>
        <v>1.1419860650803282</v>
      </c>
      <c r="T277" s="27">
        <f t="shared" ref="T277:T305" si="44">(M277+Q277)/I277</f>
        <v>0.48665097344342628</v>
      </c>
      <c r="U277" s="22"/>
      <c r="V277" s="38">
        <f t="shared" si="38"/>
        <v>10.647284538577788</v>
      </c>
      <c r="W277" s="22"/>
      <c r="X277" s="42">
        <f>I277-'(A) Current Law'!J275</f>
        <v>412420</v>
      </c>
      <c r="Y277" s="42">
        <f>J277-'(A) Current Law'!K275</f>
        <v>389.46493663474803</v>
      </c>
      <c r="Z277" s="38">
        <f>O277-'(A) Current Law'!P275</f>
        <v>0.83228244945702912</v>
      </c>
      <c r="AA277" s="44">
        <f>N277-'(A) Current Law'!O275</f>
        <v>2.4329999999999998</v>
      </c>
      <c r="AB277" s="42">
        <f>Q277-'(A) Current Law'!R275</f>
        <v>0</v>
      </c>
      <c r="AC277" s="42">
        <f>M277-'(A) Current Law'!N275</f>
        <v>301642</v>
      </c>
      <c r="AD277" s="38">
        <f>S277-'(A) Current Law'!T275</f>
        <v>0</v>
      </c>
    </row>
    <row r="278" spans="1:30">
      <c r="A278" s="28" t="s">
        <v>556</v>
      </c>
      <c r="B278" s="29" t="s">
        <v>557</v>
      </c>
      <c r="C278" s="30">
        <v>14416011248</v>
      </c>
      <c r="D278" s="21">
        <v>21438.300000000003</v>
      </c>
      <c r="E278" s="22"/>
      <c r="F278" s="48">
        <v>2750</v>
      </c>
      <c r="G278" s="45">
        <f t="shared" si="39"/>
        <v>0</v>
      </c>
      <c r="H278" s="22"/>
      <c r="I278" s="23">
        <v>58955325.000000007</v>
      </c>
      <c r="J278" s="24">
        <f t="shared" si="40"/>
        <v>2750</v>
      </c>
      <c r="K278" s="26">
        <f t="shared" si="33"/>
        <v>4.0895726276697486</v>
      </c>
      <c r="L278" s="22"/>
      <c r="M278" s="24">
        <v>8807262</v>
      </c>
      <c r="N278" s="26">
        <v>2.0449999999999999</v>
      </c>
      <c r="O278" s="25">
        <f t="shared" si="41"/>
        <v>3.4786365061249018</v>
      </c>
      <c r="P278" s="22"/>
      <c r="Q278" s="24">
        <v>39000000</v>
      </c>
      <c r="R278" s="24">
        <f t="shared" si="42"/>
        <v>2229.9931431130262</v>
      </c>
      <c r="S278" s="26">
        <f t="shared" si="43"/>
        <v>2.7053253031701576</v>
      </c>
      <c r="T278" s="27">
        <f t="shared" si="44"/>
        <v>0.81090659749564598</v>
      </c>
      <c r="U278" s="22"/>
      <c r="V278" s="38">
        <f t="shared" si="38"/>
        <v>3.3162614247150035</v>
      </c>
      <c r="W278" s="22"/>
      <c r="X278" s="42">
        <f>I278-'(A) Current Law'!J276</f>
        <v>5807195.0000000075</v>
      </c>
      <c r="Y278" s="42">
        <f>J278-'(A) Current Law'!K276</f>
        <v>270.87945406118979</v>
      </c>
      <c r="Z278" s="38">
        <f>O278-'(A) Current Law'!P276</f>
        <v>0.36800949366184943</v>
      </c>
      <c r="AA278" s="44">
        <f>N278-'(A) Current Law'!O276</f>
        <v>0.20199999999999996</v>
      </c>
      <c r="AB278" s="42">
        <f>Q278-'(A) Current Law'!R276</f>
        <v>0</v>
      </c>
      <c r="AC278" s="42">
        <f>M278-'(A) Current Law'!N276</f>
        <v>501966</v>
      </c>
      <c r="AD278" s="38">
        <f>S278-'(A) Current Law'!T276</f>
        <v>0</v>
      </c>
    </row>
    <row r="279" spans="1:30">
      <c r="A279" s="28" t="s">
        <v>558</v>
      </c>
      <c r="B279" s="29" t="s">
        <v>559</v>
      </c>
      <c r="C279" s="30">
        <v>3031286820</v>
      </c>
      <c r="D279" s="21">
        <v>1487.42</v>
      </c>
      <c r="E279" s="22"/>
      <c r="F279" s="48">
        <v>2750</v>
      </c>
      <c r="G279" s="45">
        <f t="shared" si="39"/>
        <v>0</v>
      </c>
      <c r="H279" s="22"/>
      <c r="I279" s="23">
        <v>4090405</v>
      </c>
      <c r="J279" s="24">
        <f t="shared" si="40"/>
        <v>2750</v>
      </c>
      <c r="K279" s="26">
        <f t="shared" si="33"/>
        <v>1.3493955679192378</v>
      </c>
      <c r="L279" s="22"/>
      <c r="M279" s="24">
        <v>0</v>
      </c>
      <c r="N279" s="26">
        <v>0.67500000000000004</v>
      </c>
      <c r="O279" s="25">
        <f t="shared" si="41"/>
        <v>1.3493955679192378</v>
      </c>
      <c r="P279" s="22"/>
      <c r="Q279" s="24">
        <v>3670000</v>
      </c>
      <c r="R279" s="24">
        <f t="shared" si="42"/>
        <v>2467.3595890871443</v>
      </c>
      <c r="S279" s="26">
        <f t="shared" si="43"/>
        <v>1.2107069432644451</v>
      </c>
      <c r="T279" s="27">
        <f t="shared" si="44"/>
        <v>0.89722166875896148</v>
      </c>
      <c r="U279" s="22"/>
      <c r="V279" s="38">
        <f t="shared" si="38"/>
        <v>1.2107069432644451</v>
      </c>
      <c r="W279" s="22"/>
      <c r="X279" s="42">
        <f>I279-'(A) Current Law'!J277</f>
        <v>644464</v>
      </c>
      <c r="Y279" s="42">
        <f>J279-'(A) Current Law'!K277</f>
        <v>433.27641150448426</v>
      </c>
      <c r="Z279" s="38">
        <f>O279-'(A) Current Law'!P277</f>
        <v>0.21260409795203761</v>
      </c>
      <c r="AA279" s="44">
        <f>N279-'(A) Current Law'!O277</f>
        <v>0.124</v>
      </c>
      <c r="AB279" s="42">
        <f>Q279-'(A) Current Law'!R277</f>
        <v>224059</v>
      </c>
      <c r="AC279" s="42">
        <f>M279-'(A) Current Law'!N277</f>
        <v>0</v>
      </c>
      <c r="AD279" s="38">
        <f>S279-'(A) Current Law'!T277</f>
        <v>7.3915473297244905E-2</v>
      </c>
    </row>
    <row r="280" spans="1:30">
      <c r="A280" s="28" t="s">
        <v>560</v>
      </c>
      <c r="B280" s="29" t="s">
        <v>561</v>
      </c>
      <c r="C280" s="30">
        <v>432674144.5</v>
      </c>
      <c r="D280" s="21">
        <v>448.39</v>
      </c>
      <c r="E280" s="22"/>
      <c r="F280" s="48">
        <v>2750</v>
      </c>
      <c r="G280" s="45">
        <f t="shared" si="39"/>
        <v>0</v>
      </c>
      <c r="H280" s="22"/>
      <c r="I280" s="23">
        <v>1344739.7871999999</v>
      </c>
      <c r="J280" s="24">
        <f t="shared" si="40"/>
        <v>2999.040538816655</v>
      </c>
      <c r="K280" s="26">
        <f t="shared" si="33"/>
        <v>3.1079735276393432</v>
      </c>
      <c r="L280" s="22"/>
      <c r="M280" s="24">
        <v>51920</v>
      </c>
      <c r="N280" s="26">
        <v>1.554</v>
      </c>
      <c r="O280" s="25">
        <f t="shared" si="41"/>
        <v>2.9879756015788459</v>
      </c>
      <c r="P280" s="22"/>
      <c r="Q280" s="24">
        <v>927000</v>
      </c>
      <c r="R280" s="24">
        <f t="shared" si="42"/>
        <v>2183.1887419433974</v>
      </c>
      <c r="S280" s="26">
        <f t="shared" si="43"/>
        <v>2.1424899356333045</v>
      </c>
      <c r="T280" s="27">
        <f t="shared" si="44"/>
        <v>0.72796239786902917</v>
      </c>
      <c r="U280" s="22"/>
      <c r="V280" s="38">
        <f t="shared" si="38"/>
        <v>2.2624878616938018</v>
      </c>
      <c r="W280" s="22"/>
      <c r="X280" s="42">
        <f>I280-'(A) Current Law'!J278</f>
        <v>17094.787199999904</v>
      </c>
      <c r="Y280" s="42">
        <f>J280-'(A) Current Law'!K278</f>
        <v>38.124818127076651</v>
      </c>
      <c r="Z280" s="38">
        <f>O280-'(A) Current Law'!P278</f>
        <v>0.18655329472778304</v>
      </c>
      <c r="AA280" s="44">
        <f>N280-'(A) Current Law'!O278</f>
        <v>2.0000000000000018E-2</v>
      </c>
      <c r="AB280" s="42">
        <f>Q280-'(A) Current Law'!R278</f>
        <v>0</v>
      </c>
      <c r="AC280" s="42">
        <f>M280-'(A) Current Law'!N278</f>
        <v>-63622</v>
      </c>
      <c r="AD280" s="38">
        <f>S280-'(A) Current Law'!T278</f>
        <v>0</v>
      </c>
    </row>
    <row r="281" spans="1:30">
      <c r="A281" s="28" t="s">
        <v>562</v>
      </c>
      <c r="B281" s="29" t="s">
        <v>563</v>
      </c>
      <c r="C281" s="30">
        <v>465868729</v>
      </c>
      <c r="D281" s="21">
        <v>1833.15</v>
      </c>
      <c r="E281" s="22"/>
      <c r="F281" s="48">
        <v>2750</v>
      </c>
      <c r="G281" s="45">
        <f t="shared" si="39"/>
        <v>0</v>
      </c>
      <c r="H281" s="22"/>
      <c r="I281" s="23">
        <v>5041162.5</v>
      </c>
      <c r="J281" s="24">
        <f t="shared" si="40"/>
        <v>2750</v>
      </c>
      <c r="K281" s="26">
        <f t="shared" si="33"/>
        <v>10.820993524980725</v>
      </c>
      <c r="L281" s="22"/>
      <c r="M281" s="24">
        <v>1852464</v>
      </c>
      <c r="N281" s="26">
        <v>5.41</v>
      </c>
      <c r="O281" s="25">
        <f t="shared" si="41"/>
        <v>6.8446287580723197</v>
      </c>
      <c r="P281" s="22"/>
      <c r="Q281" s="24">
        <v>1221000</v>
      </c>
      <c r="R281" s="24">
        <f t="shared" si="42"/>
        <v>1676.6025693478439</v>
      </c>
      <c r="S281" s="26">
        <f t="shared" si="43"/>
        <v>2.6209099774112548</v>
      </c>
      <c r="T281" s="27">
        <f t="shared" si="44"/>
        <v>0.60967366158103409</v>
      </c>
      <c r="U281" s="22"/>
      <c r="V281" s="38">
        <f t="shared" si="38"/>
        <v>6.5972747443196598</v>
      </c>
      <c r="W281" s="22"/>
      <c r="X281" s="42">
        <f>I281-'(A) Current Law'!J279</f>
        <v>-2414813.5</v>
      </c>
      <c r="Y281" s="42">
        <f>J281-'(A) Current Law'!K279</f>
        <v>-1317.302730273027</v>
      </c>
      <c r="Z281" s="38">
        <f>O281-'(A) Current Law'!P279</f>
        <v>-4.4819245637755607</v>
      </c>
      <c r="AA281" s="44">
        <f>N281-'(A) Current Law'!O279</f>
        <v>-0.53500000000000014</v>
      </c>
      <c r="AB281" s="42">
        <f>Q281-'(A) Current Law'!R279</f>
        <v>0</v>
      </c>
      <c r="AC281" s="42">
        <f>M281-'(A) Current Law'!N279</f>
        <v>-326825</v>
      </c>
      <c r="AD281" s="38">
        <f>S281-'(A) Current Law'!T279</f>
        <v>0</v>
      </c>
    </row>
    <row r="282" spans="1:30">
      <c r="A282" s="28" t="s">
        <v>564</v>
      </c>
      <c r="B282" s="29" t="s">
        <v>565</v>
      </c>
      <c r="C282" s="30">
        <v>134516631</v>
      </c>
      <c r="D282" s="21">
        <v>317.03000000000003</v>
      </c>
      <c r="E282" s="22"/>
      <c r="F282" s="48">
        <v>2750</v>
      </c>
      <c r="G282" s="45">
        <f t="shared" si="39"/>
        <v>0</v>
      </c>
      <c r="H282" s="22"/>
      <c r="I282" s="23">
        <v>998004.77560000017</v>
      </c>
      <c r="J282" s="24">
        <f t="shared" si="40"/>
        <v>3147.982132921175</v>
      </c>
      <c r="K282" s="26">
        <f t="shared" si="33"/>
        <v>7.4191924684762602</v>
      </c>
      <c r="L282" s="22"/>
      <c r="M282" s="24">
        <v>306127</v>
      </c>
      <c r="N282" s="26">
        <v>3.71</v>
      </c>
      <c r="O282" s="25">
        <f t="shared" si="41"/>
        <v>5.143436692225813</v>
      </c>
      <c r="P282" s="22"/>
      <c r="Q282" s="24">
        <v>410000</v>
      </c>
      <c r="R282" s="24">
        <f t="shared" si="42"/>
        <v>2258.8619373560859</v>
      </c>
      <c r="S282" s="26">
        <f t="shared" si="43"/>
        <v>3.0479502567976144</v>
      </c>
      <c r="T282" s="27">
        <f t="shared" si="44"/>
        <v>0.71755869060793287</v>
      </c>
      <c r="U282" s="22"/>
      <c r="V282" s="38">
        <f t="shared" si="38"/>
        <v>5.3237060330480626</v>
      </c>
      <c r="W282" s="22"/>
      <c r="X282" s="42">
        <f>I282-'(A) Current Law'!J280</f>
        <v>70220.775600000168</v>
      </c>
      <c r="Y282" s="42">
        <f>J282-'(A) Current Law'!K280</f>
        <v>221.49568053496569</v>
      </c>
      <c r="Z282" s="38">
        <f>O282-'(A) Current Law'!P280</f>
        <v>0.42800488810933945</v>
      </c>
      <c r="AA282" s="44">
        <f>N282-'(A) Current Law'!O280</f>
        <v>0.26100000000000012</v>
      </c>
      <c r="AB282" s="42">
        <f>Q282-'(A) Current Law'!R280</f>
        <v>0</v>
      </c>
      <c r="AC282" s="42">
        <f>M282-'(A) Current Law'!N280</f>
        <v>12647</v>
      </c>
      <c r="AD282" s="38">
        <f>S282-'(A) Current Law'!T280</f>
        <v>0</v>
      </c>
    </row>
    <row r="283" spans="1:30">
      <c r="A283" s="28" t="s">
        <v>566</v>
      </c>
      <c r="B283" s="29" t="s">
        <v>567</v>
      </c>
      <c r="C283" s="30">
        <v>3260219225</v>
      </c>
      <c r="D283" s="21">
        <v>5456.62</v>
      </c>
      <c r="E283" s="22"/>
      <c r="F283" s="48">
        <v>2750</v>
      </c>
      <c r="G283" s="45">
        <f t="shared" si="39"/>
        <v>0</v>
      </c>
      <c r="H283" s="22"/>
      <c r="I283" s="23">
        <v>15005705</v>
      </c>
      <c r="J283" s="24">
        <f t="shared" si="40"/>
        <v>2750</v>
      </c>
      <c r="K283" s="26">
        <f t="shared" si="33"/>
        <v>4.6026674785957065</v>
      </c>
      <c r="L283" s="22"/>
      <c r="M283" s="24">
        <v>2827020</v>
      </c>
      <c r="N283" s="26">
        <v>2.3010000000000002</v>
      </c>
      <c r="O283" s="25">
        <f t="shared" si="41"/>
        <v>3.7355417410619065</v>
      </c>
      <c r="P283" s="22"/>
      <c r="Q283" s="24">
        <v>9378000</v>
      </c>
      <c r="R283" s="24">
        <f t="shared" si="42"/>
        <v>2236.736294629276</v>
      </c>
      <c r="S283" s="26">
        <f t="shared" si="43"/>
        <v>2.8764936811879576</v>
      </c>
      <c r="T283" s="27">
        <f t="shared" si="44"/>
        <v>0.81335865259246398</v>
      </c>
      <c r="U283" s="22"/>
      <c r="V283" s="38">
        <f t="shared" si="38"/>
        <v>3.743619418721758</v>
      </c>
      <c r="W283" s="22"/>
      <c r="X283" s="42">
        <f>I283-'(A) Current Law'!J281</f>
        <v>771343</v>
      </c>
      <c r="Y283" s="42">
        <f>J283-'(A) Current Law'!K281</f>
        <v>141.35911974812234</v>
      </c>
      <c r="Z283" s="38">
        <f>O283-'(A) Current Law'!P281</f>
        <v>0.2854823359309524</v>
      </c>
      <c r="AA283" s="44">
        <f>N283-'(A) Current Law'!O281</f>
        <v>0.11800000000000033</v>
      </c>
      <c r="AB283" s="42">
        <f>Q283-'(A) Current Law'!R281</f>
        <v>0</v>
      </c>
      <c r="AC283" s="42">
        <f>M283-'(A) Current Law'!N281</f>
        <v>-159392</v>
      </c>
      <c r="AD283" s="38">
        <f>S283-'(A) Current Law'!T281</f>
        <v>0</v>
      </c>
    </row>
    <row r="284" spans="1:30">
      <c r="A284" s="28" t="s">
        <v>568</v>
      </c>
      <c r="B284" s="29" t="s">
        <v>569</v>
      </c>
      <c r="C284" s="30">
        <v>600949093</v>
      </c>
      <c r="D284" s="21">
        <v>3169.07</v>
      </c>
      <c r="E284" s="22"/>
      <c r="F284" s="48">
        <v>2750</v>
      </c>
      <c r="G284" s="45">
        <f t="shared" si="39"/>
        <v>0</v>
      </c>
      <c r="H284" s="22"/>
      <c r="I284" s="23">
        <v>8714942.5</v>
      </c>
      <c r="J284" s="24">
        <f t="shared" si="40"/>
        <v>2750</v>
      </c>
      <c r="K284" s="26">
        <f t="shared" si="33"/>
        <v>14.501964644782316</v>
      </c>
      <c r="L284" s="22"/>
      <c r="M284" s="24">
        <v>3495712</v>
      </c>
      <c r="N284" s="26">
        <v>7.2510000000000003</v>
      </c>
      <c r="O284" s="25">
        <f t="shared" si="41"/>
        <v>8.6849794113925061</v>
      </c>
      <c r="P284" s="22"/>
      <c r="Q284" s="24">
        <v>620000</v>
      </c>
      <c r="R284" s="24">
        <f t="shared" si="42"/>
        <v>1298.7128715995543</v>
      </c>
      <c r="S284" s="26">
        <f t="shared" si="43"/>
        <v>1.0317013657594454</v>
      </c>
      <c r="T284" s="27">
        <f t="shared" si="44"/>
        <v>0.47225922603620163</v>
      </c>
      <c r="U284" s="22"/>
      <c r="V284" s="38">
        <f t="shared" si="38"/>
        <v>6.8486865991492563</v>
      </c>
      <c r="W284" s="22"/>
      <c r="X284" s="42">
        <f>I284-'(A) Current Law'!J282</f>
        <v>-624726.5</v>
      </c>
      <c r="Y284" s="42">
        <f>J284-'(A) Current Law'!K282</f>
        <v>-197.13243948540094</v>
      </c>
      <c r="Z284" s="38">
        <f>O284-'(A) Current Law'!P282</f>
        <v>-0.35274784914268942</v>
      </c>
      <c r="AA284" s="44">
        <f>N284-'(A) Current Law'!O282</f>
        <v>-0.51999999999999957</v>
      </c>
      <c r="AB284" s="42">
        <f>Q284-'(A) Current Law'!R282</f>
        <v>0</v>
      </c>
      <c r="AC284" s="42">
        <f>M284-'(A) Current Law'!N282</f>
        <v>-412743</v>
      </c>
      <c r="AD284" s="38">
        <f>S284-'(A) Current Law'!T282</f>
        <v>0</v>
      </c>
    </row>
    <row r="285" spans="1:30">
      <c r="A285" s="28" t="s">
        <v>570</v>
      </c>
      <c r="B285" s="29" t="s">
        <v>571</v>
      </c>
      <c r="C285" s="30">
        <v>329068149</v>
      </c>
      <c r="D285" s="21">
        <v>906.65</v>
      </c>
      <c r="E285" s="22"/>
      <c r="F285" s="48">
        <v>2750</v>
      </c>
      <c r="G285" s="45">
        <f t="shared" si="39"/>
        <v>0</v>
      </c>
      <c r="H285" s="22"/>
      <c r="I285" s="23">
        <v>2519311.8339999998</v>
      </c>
      <c r="J285" s="24">
        <f t="shared" si="40"/>
        <v>2778.7038372028896</v>
      </c>
      <c r="K285" s="26">
        <f t="shared" si="33"/>
        <v>7.655896937020179</v>
      </c>
      <c r="L285" s="22"/>
      <c r="M285" s="24">
        <v>787778</v>
      </c>
      <c r="N285" s="26">
        <v>3.8279999999999998</v>
      </c>
      <c r="O285" s="25">
        <f t="shared" si="41"/>
        <v>5.2619308166467365</v>
      </c>
      <c r="P285" s="22"/>
      <c r="Q285" s="24">
        <v>927000</v>
      </c>
      <c r="R285" s="24">
        <f t="shared" si="42"/>
        <v>1891.3340318755861</v>
      </c>
      <c r="S285" s="26">
        <f t="shared" si="43"/>
        <v>2.817045657007661</v>
      </c>
      <c r="T285" s="27">
        <f t="shared" si="44"/>
        <v>0.68065333431843833</v>
      </c>
      <c r="U285" s="22"/>
      <c r="V285" s="38">
        <f t="shared" si="38"/>
        <v>5.2110117773811035</v>
      </c>
      <c r="W285" s="22"/>
      <c r="X285" s="42">
        <f>I285-'(A) Current Law'!J283</f>
        <v>-113024.1660000002</v>
      </c>
      <c r="Y285" s="42">
        <f>J285-'(A) Current Law'!K283</f>
        <v>-124.66129818562877</v>
      </c>
      <c r="Z285" s="38">
        <f>O285-'(A) Current Law'!P283</f>
        <v>-4.6499972867328765E-3</v>
      </c>
      <c r="AA285" s="44">
        <f>N285-'(A) Current Law'!O283</f>
        <v>-0.17200000000000015</v>
      </c>
      <c r="AB285" s="42">
        <f>Q285-'(A) Current Law'!R283</f>
        <v>0</v>
      </c>
      <c r="AC285" s="42">
        <f>M285-'(A) Current Law'!N283</f>
        <v>-111494</v>
      </c>
      <c r="AD285" s="38">
        <f>S285-'(A) Current Law'!T283</f>
        <v>0</v>
      </c>
    </row>
    <row r="286" spans="1:30">
      <c r="A286" s="28" t="s">
        <v>572</v>
      </c>
      <c r="B286" s="29" t="s">
        <v>573</v>
      </c>
      <c r="C286" s="30">
        <v>2274333436</v>
      </c>
      <c r="D286" s="21">
        <v>2843.62</v>
      </c>
      <c r="E286" s="22"/>
      <c r="F286" s="48">
        <v>2750</v>
      </c>
      <c r="G286" s="45">
        <f t="shared" si="39"/>
        <v>0</v>
      </c>
      <c r="H286" s="22"/>
      <c r="I286" s="23">
        <v>7819955</v>
      </c>
      <c r="J286" s="24">
        <f t="shared" si="40"/>
        <v>2750</v>
      </c>
      <c r="K286" s="26">
        <f t="shared" si="33"/>
        <v>3.4383502771490715</v>
      </c>
      <c r="L286" s="22"/>
      <c r="M286" s="24">
        <v>648251</v>
      </c>
      <c r="N286" s="26">
        <v>1.7190000000000001</v>
      </c>
      <c r="O286" s="25">
        <f t="shared" si="41"/>
        <v>3.153321270522798</v>
      </c>
      <c r="P286" s="22"/>
      <c r="Q286" s="24">
        <v>5092212</v>
      </c>
      <c r="R286" s="24">
        <f t="shared" si="42"/>
        <v>2018.7166358374186</v>
      </c>
      <c r="S286" s="26">
        <f t="shared" si="43"/>
        <v>2.2389909585799188</v>
      </c>
      <c r="T286" s="27">
        <f t="shared" si="44"/>
        <v>0.73407877666815213</v>
      </c>
      <c r="U286" s="22"/>
      <c r="V286" s="38">
        <f t="shared" si="38"/>
        <v>2.5240199652061923</v>
      </c>
      <c r="W286" s="22"/>
      <c r="X286" s="42">
        <f>I286-'(A) Current Law'!J284</f>
        <v>709071</v>
      </c>
      <c r="Y286" s="42">
        <f>J286-'(A) Current Law'!K284</f>
        <v>249.35504743953106</v>
      </c>
      <c r="Z286" s="38">
        <f>O286-'(A) Current Law'!P284</f>
        <v>0.32279655585206823</v>
      </c>
      <c r="AA286" s="44">
        <f>N286-'(A) Current Law'!O284</f>
        <v>0.15600000000000014</v>
      </c>
      <c r="AB286" s="42">
        <f>Q286-'(A) Current Law'!R284</f>
        <v>0</v>
      </c>
      <c r="AC286" s="42">
        <f>M286-'(A) Current Law'!N284</f>
        <v>-25076</v>
      </c>
      <c r="AD286" s="38">
        <f>S286-'(A) Current Law'!T284</f>
        <v>0</v>
      </c>
    </row>
    <row r="287" spans="1:30">
      <c r="A287" s="28" t="s">
        <v>574</v>
      </c>
      <c r="B287" s="29" t="s">
        <v>575</v>
      </c>
      <c r="C287" s="30">
        <v>40335868</v>
      </c>
      <c r="D287" s="21">
        <v>58.56</v>
      </c>
      <c r="E287" s="22"/>
      <c r="F287" s="48">
        <v>2750</v>
      </c>
      <c r="G287" s="45">
        <f t="shared" si="39"/>
        <v>0</v>
      </c>
      <c r="H287" s="22"/>
      <c r="I287" s="23">
        <v>442728.36360000004</v>
      </c>
      <c r="J287" s="24">
        <f t="shared" si="40"/>
        <v>7560.2521106557379</v>
      </c>
      <c r="K287" s="26">
        <f t="shared" si="33"/>
        <v>10.976046520183973</v>
      </c>
      <c r="L287" s="22"/>
      <c r="M287" s="24">
        <v>163522</v>
      </c>
      <c r="N287" s="26">
        <v>5.4880000000000004</v>
      </c>
      <c r="O287" s="25">
        <f t="shared" si="41"/>
        <v>6.922036823404917</v>
      </c>
      <c r="P287" s="22"/>
      <c r="Q287" s="24">
        <v>150000</v>
      </c>
      <c r="R287" s="24">
        <f t="shared" si="42"/>
        <v>5353.859289617486</v>
      </c>
      <c r="S287" s="26">
        <f t="shared" si="43"/>
        <v>3.7187745656049844</v>
      </c>
      <c r="T287" s="27">
        <f t="shared" si="44"/>
        <v>0.70815883005694102</v>
      </c>
      <c r="U287" s="22"/>
      <c r="V287" s="38">
        <f t="shared" si="38"/>
        <v>7.7727842623840404</v>
      </c>
      <c r="W287" s="22"/>
      <c r="X287" s="42">
        <f>I287-'(A) Current Law'!J285</f>
        <v>-93689.636399999959</v>
      </c>
      <c r="Y287" s="42">
        <f>J287-'(A) Current Law'!K285</f>
        <v>-1599.891331967212</v>
      </c>
      <c r="Z287" s="38">
        <f>O287-'(A) Current Law'!P285</f>
        <v>-0.9944408881940987</v>
      </c>
      <c r="AA287" s="44">
        <f>N287-'(A) Current Law'!O285</f>
        <v>-1.1609999999999996</v>
      </c>
      <c r="AB287" s="42">
        <f>Q287-'(A) Current Law'!R285</f>
        <v>0</v>
      </c>
      <c r="AC287" s="42">
        <f>M287-'(A) Current Law'!N285</f>
        <v>-53578</v>
      </c>
      <c r="AD287" s="38">
        <f>S287-'(A) Current Law'!T285</f>
        <v>0</v>
      </c>
    </row>
    <row r="288" spans="1:30">
      <c r="A288" s="28" t="s">
        <v>576</v>
      </c>
      <c r="B288" s="29" t="s">
        <v>577</v>
      </c>
      <c r="C288" s="30">
        <v>157741940</v>
      </c>
      <c r="D288" s="21">
        <v>255.60000000000002</v>
      </c>
      <c r="E288" s="22"/>
      <c r="F288" s="48">
        <v>2750</v>
      </c>
      <c r="G288" s="45">
        <f t="shared" si="39"/>
        <v>0</v>
      </c>
      <c r="H288" s="22"/>
      <c r="I288" s="23">
        <v>853733.21400000015</v>
      </c>
      <c r="J288" s="24">
        <f t="shared" si="40"/>
        <v>3340.1142957746483</v>
      </c>
      <c r="K288" s="26">
        <f t="shared" si="33"/>
        <v>5.412214494128829</v>
      </c>
      <c r="L288" s="22"/>
      <c r="M288" s="24">
        <v>200656</v>
      </c>
      <c r="N288" s="26">
        <v>2.706</v>
      </c>
      <c r="O288" s="25">
        <f t="shared" si="41"/>
        <v>4.1401621788092635</v>
      </c>
      <c r="P288" s="22"/>
      <c r="Q288" s="24">
        <v>583000</v>
      </c>
      <c r="R288" s="24">
        <f t="shared" si="42"/>
        <v>3065.9467918622845</v>
      </c>
      <c r="S288" s="26">
        <f t="shared" si="43"/>
        <v>3.695909914636526</v>
      </c>
      <c r="T288" s="27">
        <f t="shared" si="44"/>
        <v>0.91791672989777795</v>
      </c>
      <c r="U288" s="22"/>
      <c r="V288" s="38">
        <f t="shared" si="38"/>
        <v>4.9679622299560915</v>
      </c>
      <c r="W288" s="22"/>
      <c r="X288" s="42">
        <f>I288-'(A) Current Law'!J286</f>
        <v>-266937.78599999985</v>
      </c>
      <c r="Y288" s="42">
        <f>J288-'(A) Current Law'!K286</f>
        <v>-1044.3575352112671</v>
      </c>
      <c r="Z288" s="38">
        <f>O288-'(A) Current Law'!P286</f>
        <v>-1.4683779469176041</v>
      </c>
      <c r="AA288" s="44">
        <f>N288-'(A) Current Law'!O286</f>
        <v>-5.699999999999994E-2</v>
      </c>
      <c r="AB288" s="42">
        <f>Q288-'(A) Current Law'!R286</f>
        <v>0</v>
      </c>
      <c r="AC288" s="42">
        <f>M288-'(A) Current Law'!N286</f>
        <v>-35313</v>
      </c>
      <c r="AD288" s="38">
        <f>S288-'(A) Current Law'!T286</f>
        <v>0</v>
      </c>
    </row>
    <row r="289" spans="1:30">
      <c r="A289" s="28" t="s">
        <v>578</v>
      </c>
      <c r="B289" s="29" t="s">
        <v>579</v>
      </c>
      <c r="C289" s="30">
        <v>13170506</v>
      </c>
      <c r="D289" s="21">
        <v>599.20000000000005</v>
      </c>
      <c r="E289" s="22"/>
      <c r="F289" s="48">
        <v>2750</v>
      </c>
      <c r="G289" s="45">
        <f t="shared" si="39"/>
        <v>0</v>
      </c>
      <c r="H289" s="22"/>
      <c r="I289" s="23">
        <v>1647800.0000000002</v>
      </c>
      <c r="J289" s="24">
        <f t="shared" si="40"/>
        <v>2750</v>
      </c>
      <c r="K289" s="26">
        <f t="shared" si="33"/>
        <v>125.11288480488147</v>
      </c>
      <c r="L289" s="22"/>
      <c r="M289" s="24">
        <v>805013</v>
      </c>
      <c r="N289" s="26">
        <v>62.555999999999997</v>
      </c>
      <c r="O289" s="25">
        <f t="shared" si="41"/>
        <v>63.990479940558103</v>
      </c>
      <c r="P289" s="22"/>
      <c r="Q289" s="24">
        <v>0</v>
      </c>
      <c r="R289" s="24">
        <f t="shared" si="42"/>
        <v>1343.4796395193591</v>
      </c>
      <c r="S289" s="26">
        <f t="shared" si="43"/>
        <v>0</v>
      </c>
      <c r="T289" s="27">
        <f t="shared" si="44"/>
        <v>0.48853805073431233</v>
      </c>
      <c r="U289" s="22"/>
      <c r="V289" s="38">
        <f t="shared" si="38"/>
        <v>61.122404864323364</v>
      </c>
      <c r="W289" s="22"/>
      <c r="X289" s="42">
        <f>I289-'(A) Current Law'!J287</f>
        <v>-99090.999999999767</v>
      </c>
      <c r="Y289" s="42">
        <f>J289-'(A) Current Law'!K287</f>
        <v>-165.37216288384479</v>
      </c>
      <c r="Z289" s="38">
        <f>O289-'(A) Current Law'!P287</f>
        <v>-3.5947745667478443</v>
      </c>
      <c r="AA289" s="44">
        <f>N289-'(A) Current Law'!O287</f>
        <v>-3.7620000000000005</v>
      </c>
      <c r="AB289" s="42">
        <f>Q289-'(A) Current Law'!R287</f>
        <v>0</v>
      </c>
      <c r="AC289" s="42">
        <f>M289-'(A) Current Law'!N287</f>
        <v>-51746</v>
      </c>
      <c r="AD289" s="38">
        <f>S289-'(A) Current Law'!T287</f>
        <v>0</v>
      </c>
    </row>
    <row r="290" spans="1:30">
      <c r="A290" s="28" t="s">
        <v>580</v>
      </c>
      <c r="B290" s="29" t="s">
        <v>581</v>
      </c>
      <c r="C290" s="30">
        <v>4546827496</v>
      </c>
      <c r="D290" s="21">
        <v>7354.2400000000007</v>
      </c>
      <c r="E290" s="22"/>
      <c r="F290" s="48">
        <v>2750</v>
      </c>
      <c r="G290" s="45">
        <f t="shared" si="39"/>
        <v>0</v>
      </c>
      <c r="H290" s="22"/>
      <c r="I290" s="23">
        <v>20224160.000000004</v>
      </c>
      <c r="J290" s="24">
        <f t="shared" si="40"/>
        <v>2750.0000000000005</v>
      </c>
      <c r="K290" s="26">
        <f t="shared" si="33"/>
        <v>4.447971694064023</v>
      </c>
      <c r="L290" s="22"/>
      <c r="M290" s="24">
        <v>3591971</v>
      </c>
      <c r="N290" s="26">
        <v>2.2240000000000002</v>
      </c>
      <c r="O290" s="25">
        <f t="shared" si="41"/>
        <v>3.6579766913593952</v>
      </c>
      <c r="P290" s="22"/>
      <c r="Q290" s="24">
        <v>10187000</v>
      </c>
      <c r="R290" s="24">
        <f t="shared" si="42"/>
        <v>1873.6091016882776</v>
      </c>
      <c r="S290" s="26">
        <f t="shared" si="43"/>
        <v>2.240463270040892</v>
      </c>
      <c r="T290" s="27">
        <f t="shared" si="44"/>
        <v>0.68131240061391907</v>
      </c>
      <c r="U290" s="22"/>
      <c r="V290" s="38">
        <f t="shared" si="38"/>
        <v>3.0304582727455203</v>
      </c>
      <c r="W290" s="22"/>
      <c r="X290" s="42">
        <f>I290-'(A) Current Law'!J288</f>
        <v>1205933.0000000037</v>
      </c>
      <c r="Y290" s="42">
        <f>J290-'(A) Current Law'!K288</f>
        <v>163.97792293969269</v>
      </c>
      <c r="Z290" s="38">
        <f>O290-'(A) Current Law'!P288</f>
        <v>0.29937731334595652</v>
      </c>
      <c r="AA290" s="44">
        <f>N290-'(A) Current Law'!O288</f>
        <v>0.13300000000000001</v>
      </c>
      <c r="AB290" s="42">
        <f>Q290-'(A) Current Law'!R288</f>
        <v>0</v>
      </c>
      <c r="AC290" s="42">
        <f>M290-'(A) Current Law'!N288</f>
        <v>-155284</v>
      </c>
      <c r="AD290" s="38">
        <f>S290-'(A) Current Law'!T288</f>
        <v>0</v>
      </c>
    </row>
    <row r="291" spans="1:30" ht="31.2">
      <c r="A291" s="28" t="s">
        <v>582</v>
      </c>
      <c r="B291" s="29" t="s">
        <v>583</v>
      </c>
      <c r="C291" s="30">
        <v>1883711192</v>
      </c>
      <c r="D291" s="21">
        <v>3515.33</v>
      </c>
      <c r="E291" s="22"/>
      <c r="F291" s="48">
        <v>2750</v>
      </c>
      <c r="G291" s="45">
        <f t="shared" si="39"/>
        <v>0</v>
      </c>
      <c r="H291" s="22"/>
      <c r="I291" s="23">
        <v>9667157.5</v>
      </c>
      <c r="J291" s="24">
        <f t="shared" si="40"/>
        <v>2750</v>
      </c>
      <c r="K291" s="26">
        <f t="shared" si="33"/>
        <v>5.1319743393020092</v>
      </c>
      <c r="L291" s="22"/>
      <c r="M291" s="24">
        <v>2132350</v>
      </c>
      <c r="N291" s="26">
        <v>2.5659999999999998</v>
      </c>
      <c r="O291" s="25">
        <f t="shared" si="41"/>
        <v>3.9999802156508073</v>
      </c>
      <c r="P291" s="22"/>
      <c r="Q291" s="24">
        <v>7500000</v>
      </c>
      <c r="R291" s="24">
        <f t="shared" si="42"/>
        <v>2740.0983691431529</v>
      </c>
      <c r="S291" s="26">
        <f t="shared" si="43"/>
        <v>3.9815020645691424</v>
      </c>
      <c r="T291" s="27">
        <f t="shared" si="44"/>
        <v>0.99639940696114659</v>
      </c>
      <c r="U291" s="22"/>
      <c r="V291" s="38">
        <f t="shared" si="38"/>
        <v>5.1134961882203429</v>
      </c>
      <c r="W291" s="22"/>
      <c r="X291" s="42">
        <f>I291-'(A) Current Law'!J289</f>
        <v>-168106.5</v>
      </c>
      <c r="Y291" s="42">
        <f>J291-'(A) Current Law'!K289</f>
        <v>-47.82097271095472</v>
      </c>
      <c r="Z291" s="38">
        <f>O291-'(A) Current Law'!P289</f>
        <v>-0.21819454157598983</v>
      </c>
      <c r="AA291" s="44">
        <f>N291-'(A) Current Law'!O289</f>
        <v>0.29599999999999982</v>
      </c>
      <c r="AB291" s="42">
        <f>Q291-'(A) Current Law'!R289</f>
        <v>0</v>
      </c>
      <c r="AC291" s="42">
        <f>M291-'(A) Current Law'!N289</f>
        <v>242909</v>
      </c>
      <c r="AD291" s="38">
        <f>S291-'(A) Current Law'!T289</f>
        <v>0</v>
      </c>
    </row>
    <row r="292" spans="1:30" ht="31.2">
      <c r="A292" s="28" t="s">
        <v>584</v>
      </c>
      <c r="B292" s="29" t="s">
        <v>585</v>
      </c>
      <c r="C292" s="30">
        <v>2543203119</v>
      </c>
      <c r="D292" s="21">
        <v>4756</v>
      </c>
      <c r="E292" s="22"/>
      <c r="F292" s="48">
        <v>2750</v>
      </c>
      <c r="G292" s="45">
        <f t="shared" si="39"/>
        <v>0</v>
      </c>
      <c r="H292" s="22"/>
      <c r="I292" s="23">
        <v>13079000</v>
      </c>
      <c r="J292" s="24">
        <f t="shared" si="40"/>
        <v>2750</v>
      </c>
      <c r="K292" s="26">
        <f t="shared" si="33"/>
        <v>5.1427272569336608</v>
      </c>
      <c r="L292" s="22"/>
      <c r="M292" s="24">
        <v>2892031</v>
      </c>
      <c r="N292" s="26">
        <v>2.5710000000000002</v>
      </c>
      <c r="O292" s="25">
        <f t="shared" si="41"/>
        <v>4.0055664150040702</v>
      </c>
      <c r="P292" s="22"/>
      <c r="Q292" s="24">
        <v>6700000</v>
      </c>
      <c r="R292" s="24">
        <f t="shared" si="42"/>
        <v>2016.8273759461733</v>
      </c>
      <c r="S292" s="26">
        <f t="shared" si="43"/>
        <v>2.6344730194552737</v>
      </c>
      <c r="T292" s="27">
        <f t="shared" si="44"/>
        <v>0.73339177307133574</v>
      </c>
      <c r="U292" s="22"/>
      <c r="V292" s="38">
        <f t="shared" si="38"/>
        <v>3.7716338613848639</v>
      </c>
      <c r="W292" s="22"/>
      <c r="X292" s="42">
        <f>I292-'(A) Current Law'!J290</f>
        <v>1891974</v>
      </c>
      <c r="Y292" s="42">
        <f>J292-'(A) Current Law'!K290</f>
        <v>397.80782169890654</v>
      </c>
      <c r="Z292" s="38">
        <f>O292-'(A) Current Law'!P290</f>
        <v>0.53894083007374594</v>
      </c>
      <c r="AA292" s="44">
        <f>N292-'(A) Current Law'!O290</f>
        <v>0.37200000000000033</v>
      </c>
      <c r="AB292" s="42">
        <f>Q292-'(A) Current Law'!R290</f>
        <v>0</v>
      </c>
      <c r="AC292" s="42">
        <f>M292-'(A) Current Law'!N290</f>
        <v>521338</v>
      </c>
      <c r="AD292" s="38">
        <f>S292-'(A) Current Law'!T290</f>
        <v>0</v>
      </c>
    </row>
    <row r="293" spans="1:30">
      <c r="A293" s="28" t="s">
        <v>586</v>
      </c>
      <c r="B293" s="29" t="s">
        <v>587</v>
      </c>
      <c r="C293" s="30">
        <v>562560058</v>
      </c>
      <c r="D293" s="21">
        <v>382.89</v>
      </c>
      <c r="E293" s="22"/>
      <c r="F293" s="48">
        <v>2750</v>
      </c>
      <c r="G293" s="45">
        <f t="shared" si="39"/>
        <v>0</v>
      </c>
      <c r="H293" s="22"/>
      <c r="I293" s="23">
        <v>1182578.47</v>
      </c>
      <c r="J293" s="24">
        <f t="shared" si="40"/>
        <v>3088.5592990153832</v>
      </c>
      <c r="K293" s="26">
        <f t="shared" si="33"/>
        <v>2.1021372797142308</v>
      </c>
      <c r="L293" s="22"/>
      <c r="M293" s="24">
        <v>0</v>
      </c>
      <c r="N293" s="26">
        <v>1.0509999999999999</v>
      </c>
      <c r="O293" s="25">
        <f t="shared" si="41"/>
        <v>2.1021372797142308</v>
      </c>
      <c r="P293" s="22"/>
      <c r="Q293" s="24">
        <v>964460</v>
      </c>
      <c r="R293" s="24">
        <f t="shared" si="42"/>
        <v>2518.8957664081067</v>
      </c>
      <c r="S293" s="26">
        <f t="shared" si="43"/>
        <v>1.714412508113045</v>
      </c>
      <c r="T293" s="27">
        <f t="shared" si="44"/>
        <v>0.81555687378614294</v>
      </c>
      <c r="U293" s="22"/>
      <c r="V293" s="38">
        <f t="shared" si="38"/>
        <v>1.714412508113045</v>
      </c>
      <c r="W293" s="22"/>
      <c r="X293" s="42">
        <f>I293-'(A) Current Law'!J291</f>
        <v>-482246.53</v>
      </c>
      <c r="Y293" s="42">
        <f>J293-'(A) Current Law'!K291</f>
        <v>-1259.4910548721568</v>
      </c>
      <c r="Z293" s="38">
        <f>O293-'(A) Current Law'!P291</f>
        <v>-0.8572356375859167</v>
      </c>
      <c r="AA293" s="44">
        <f>N293-'(A) Current Law'!O291</f>
        <v>-0.18800000000000017</v>
      </c>
      <c r="AB293" s="42">
        <f>Q293-'(A) Current Law'!R291</f>
        <v>0</v>
      </c>
      <c r="AC293" s="42">
        <f>M293-'(A) Current Law'!N291</f>
        <v>0</v>
      </c>
      <c r="AD293" s="38">
        <f>S293-'(A) Current Law'!T291</f>
        <v>0</v>
      </c>
    </row>
    <row r="294" spans="1:30">
      <c r="A294" s="28" t="s">
        <v>588</v>
      </c>
      <c r="B294" s="29" t="s">
        <v>589</v>
      </c>
      <c r="C294" s="30">
        <v>3004500255</v>
      </c>
      <c r="D294" s="21">
        <v>3800.6</v>
      </c>
      <c r="E294" s="22"/>
      <c r="F294" s="48">
        <v>2750</v>
      </c>
      <c r="G294" s="45">
        <f t="shared" si="39"/>
        <v>0</v>
      </c>
      <c r="H294" s="22"/>
      <c r="I294" s="23">
        <v>10451650</v>
      </c>
      <c r="J294" s="24">
        <f t="shared" si="40"/>
        <v>2750</v>
      </c>
      <c r="K294" s="26">
        <f t="shared" si="33"/>
        <v>3.4786650400866752</v>
      </c>
      <c r="L294" s="22"/>
      <c r="M294" s="24">
        <v>916548</v>
      </c>
      <c r="N294" s="26">
        <v>1.7390000000000001</v>
      </c>
      <c r="O294" s="25">
        <f t="shared" si="41"/>
        <v>3.173606653596373</v>
      </c>
      <c r="P294" s="22"/>
      <c r="Q294" s="24">
        <v>8200000</v>
      </c>
      <c r="R294" s="24">
        <f t="shared" si="42"/>
        <v>2398.7128348155557</v>
      </c>
      <c r="S294" s="26">
        <f t="shared" si="43"/>
        <v>2.7292392424842715</v>
      </c>
      <c r="T294" s="27">
        <f t="shared" si="44"/>
        <v>0.87225921266020201</v>
      </c>
      <c r="U294" s="22"/>
      <c r="V294" s="38">
        <f t="shared" si="38"/>
        <v>3.0342976289745729</v>
      </c>
      <c r="W294" s="22"/>
      <c r="X294" s="42">
        <f>I294-'(A) Current Law'!J292</f>
        <v>1085540</v>
      </c>
      <c r="Y294" s="42">
        <f>J294-'(A) Current Law'!K292</f>
        <v>285.62332263326834</v>
      </c>
      <c r="Z294" s="38">
        <f>O294-'(A) Current Law'!P292</f>
        <v>0.30624028021591876</v>
      </c>
      <c r="AA294" s="44">
        <f>N294-'(A) Current Law'!O292</f>
        <v>0.2220000000000002</v>
      </c>
      <c r="AB294" s="42">
        <f>Q294-'(A) Current Law'!R292</f>
        <v>0</v>
      </c>
      <c r="AC294" s="42">
        <f>M294-'(A) Current Law'!N292</f>
        <v>165441</v>
      </c>
      <c r="AD294" s="38">
        <f>S294-'(A) Current Law'!T292</f>
        <v>0</v>
      </c>
    </row>
    <row r="295" spans="1:30">
      <c r="A295" s="28" t="s">
        <v>590</v>
      </c>
      <c r="B295" s="29" t="s">
        <v>591</v>
      </c>
      <c r="C295" s="30">
        <v>1335736163</v>
      </c>
      <c r="D295" s="21">
        <v>1133.53</v>
      </c>
      <c r="E295" s="22"/>
      <c r="F295" s="48">
        <v>2750</v>
      </c>
      <c r="G295" s="45">
        <f t="shared" si="39"/>
        <v>0</v>
      </c>
      <c r="H295" s="22"/>
      <c r="I295" s="23">
        <v>3117207.5</v>
      </c>
      <c r="J295" s="24">
        <f t="shared" si="40"/>
        <v>2750</v>
      </c>
      <c r="K295" s="26">
        <f t="shared" si="33"/>
        <v>2.3337000122830394</v>
      </c>
      <c r="L295" s="22"/>
      <c r="M295" s="24">
        <v>0</v>
      </c>
      <c r="N295" s="26">
        <v>1.167</v>
      </c>
      <c r="O295" s="25">
        <f t="shared" si="41"/>
        <v>2.3337000122830394</v>
      </c>
      <c r="P295" s="22"/>
      <c r="Q295" s="24">
        <v>2395000</v>
      </c>
      <c r="R295" s="24">
        <f t="shared" si="42"/>
        <v>2112.8686492638044</v>
      </c>
      <c r="S295" s="26">
        <f t="shared" si="43"/>
        <v>1.7930187609961414</v>
      </c>
      <c r="T295" s="27">
        <f t="shared" si="44"/>
        <v>0.76831587245956512</v>
      </c>
      <c r="U295" s="22"/>
      <c r="V295" s="38">
        <f t="shared" si="38"/>
        <v>1.7930187609961414</v>
      </c>
      <c r="W295" s="22"/>
      <c r="X295" s="42">
        <f>I295-'(A) Current Law'!J293</f>
        <v>-80620.5</v>
      </c>
      <c r="Y295" s="42">
        <f>J295-'(A) Current Law'!K293</f>
        <v>-71.123393293516983</v>
      </c>
      <c r="Z295" s="38">
        <f>O295-'(A) Current Law'!P293</f>
        <v>-6.0356605019160625E-2</v>
      </c>
      <c r="AA295" s="44">
        <f>N295-'(A) Current Law'!O293</f>
        <v>-3.0000000000000027E-2</v>
      </c>
      <c r="AB295" s="42">
        <f>Q295-'(A) Current Law'!R293</f>
        <v>0</v>
      </c>
      <c r="AC295" s="42">
        <f>M295-'(A) Current Law'!N293</f>
        <v>0</v>
      </c>
      <c r="AD295" s="38">
        <f>S295-'(A) Current Law'!T293</f>
        <v>0</v>
      </c>
    </row>
    <row r="296" spans="1:30">
      <c r="A296" s="28" t="s">
        <v>592</v>
      </c>
      <c r="B296" s="29" t="s">
        <v>593</v>
      </c>
      <c r="C296" s="30">
        <v>152336728</v>
      </c>
      <c r="D296" s="21">
        <v>211.239</v>
      </c>
      <c r="E296" s="22"/>
      <c r="F296" s="48">
        <v>2750</v>
      </c>
      <c r="G296" s="45">
        <f t="shared" si="39"/>
        <v>0</v>
      </c>
      <c r="H296" s="22"/>
      <c r="I296" s="23">
        <v>749642.90520000004</v>
      </c>
      <c r="J296" s="24">
        <f t="shared" si="40"/>
        <v>3548.7902574808631</v>
      </c>
      <c r="K296" s="26">
        <f t="shared" si="33"/>
        <v>4.9209597386127397</v>
      </c>
      <c r="L296" s="22"/>
      <c r="M296" s="24">
        <v>156328</v>
      </c>
      <c r="N296" s="26">
        <v>2.46</v>
      </c>
      <c r="O296" s="25">
        <f t="shared" si="41"/>
        <v>3.8947594121885039</v>
      </c>
      <c r="P296" s="22"/>
      <c r="Q296" s="24">
        <v>470000</v>
      </c>
      <c r="R296" s="24">
        <f t="shared" si="42"/>
        <v>2965.0206637978781</v>
      </c>
      <c r="S296" s="26">
        <f t="shared" si="43"/>
        <v>3.0852704148929866</v>
      </c>
      <c r="T296" s="27">
        <f t="shared" si="44"/>
        <v>0.83550180446635403</v>
      </c>
      <c r="U296" s="22"/>
      <c r="V296" s="38">
        <f t="shared" si="38"/>
        <v>4.1114707413172216</v>
      </c>
      <c r="W296" s="22"/>
      <c r="X296" s="42">
        <f>I296-'(A) Current Law'!J294</f>
        <v>9169.9052000000374</v>
      </c>
      <c r="Y296" s="42">
        <f>J296-'(A) Current Law'!K294</f>
        <v>43.410095673621072</v>
      </c>
      <c r="Z296" s="38">
        <f>O296-'(A) Current Law'!P294</f>
        <v>0.19718097923174494</v>
      </c>
      <c r="AA296" s="44">
        <f>N296-'(A) Current Law'!O294</f>
        <v>2.9999999999999805E-2</v>
      </c>
      <c r="AB296" s="42">
        <f>Q296-'(A) Current Law'!R294</f>
        <v>0</v>
      </c>
      <c r="AC296" s="42">
        <f>M296-'(A) Current Law'!N294</f>
        <v>-20868</v>
      </c>
      <c r="AD296" s="38">
        <f>S296-'(A) Current Law'!T294</f>
        <v>0</v>
      </c>
    </row>
    <row r="297" spans="1:30">
      <c r="A297" s="28" t="s">
        <v>594</v>
      </c>
      <c r="B297" s="29" t="s">
        <v>595</v>
      </c>
      <c r="C297" s="30">
        <v>226434021</v>
      </c>
      <c r="D297" s="21">
        <v>302.13</v>
      </c>
      <c r="E297" s="22"/>
      <c r="F297" s="48">
        <v>2750</v>
      </c>
      <c r="G297" s="45">
        <f t="shared" si="39"/>
        <v>0</v>
      </c>
      <c r="H297" s="22"/>
      <c r="I297" s="23">
        <v>979855.77319999994</v>
      </c>
      <c r="J297" s="24">
        <f t="shared" si="40"/>
        <v>3243.1594783702376</v>
      </c>
      <c r="K297" s="26">
        <f t="shared" si="33"/>
        <v>4.3273345978341302</v>
      </c>
      <c r="L297" s="22"/>
      <c r="M297" s="24">
        <v>165271</v>
      </c>
      <c r="N297" s="26">
        <v>2.1640000000000001</v>
      </c>
      <c r="O297" s="25">
        <f t="shared" si="41"/>
        <v>3.5974486943373227</v>
      </c>
      <c r="P297" s="22"/>
      <c r="Q297" s="24">
        <v>613000</v>
      </c>
      <c r="R297" s="24">
        <f t="shared" si="42"/>
        <v>2575.947439843776</v>
      </c>
      <c r="S297" s="26">
        <f t="shared" si="43"/>
        <v>2.7071903651792679</v>
      </c>
      <c r="T297" s="27">
        <f t="shared" si="44"/>
        <v>0.79427097465408902</v>
      </c>
      <c r="U297" s="22"/>
      <c r="V297" s="38">
        <f t="shared" si="38"/>
        <v>3.437076268676075</v>
      </c>
      <c r="W297" s="22"/>
      <c r="X297" s="42">
        <f>I297-'(A) Current Law'!J295</f>
        <v>-62212.226800000062</v>
      </c>
      <c r="Y297" s="42">
        <f>J297-'(A) Current Law'!K295</f>
        <v>-205.91211332869989</v>
      </c>
      <c r="Z297" s="38">
        <f>O297-'(A) Current Law'!P295</f>
        <v>2.9385041923536193E-2</v>
      </c>
      <c r="AA297" s="44">
        <f>N297-'(A) Current Law'!O295</f>
        <v>-0.13700000000000001</v>
      </c>
      <c r="AB297" s="42">
        <f>Q297-'(A) Current Law'!R295</f>
        <v>0</v>
      </c>
      <c r="AC297" s="42">
        <f>M297-'(A) Current Law'!N295</f>
        <v>-68866</v>
      </c>
      <c r="AD297" s="38">
        <f>S297-'(A) Current Law'!T295</f>
        <v>0</v>
      </c>
    </row>
    <row r="298" spans="1:30">
      <c r="A298" s="28" t="s">
        <v>596</v>
      </c>
      <c r="B298" s="29" t="s">
        <v>597</v>
      </c>
      <c r="C298" s="30">
        <v>66397719</v>
      </c>
      <c r="D298" s="21">
        <v>118.24</v>
      </c>
      <c r="E298" s="22"/>
      <c r="F298" s="48">
        <v>2750</v>
      </c>
      <c r="G298" s="45">
        <f t="shared" si="39"/>
        <v>0</v>
      </c>
      <c r="H298" s="22"/>
      <c r="I298" s="23">
        <v>556244.47320000001</v>
      </c>
      <c r="J298" s="24">
        <f t="shared" si="40"/>
        <v>4704.3680074424901</v>
      </c>
      <c r="K298" s="26">
        <f t="shared" si="33"/>
        <v>8.3774635872657015</v>
      </c>
      <c r="L298" s="22"/>
      <c r="M298" s="24">
        <v>182914</v>
      </c>
      <c r="N298" s="26">
        <v>4.1890000000000001</v>
      </c>
      <c r="O298" s="25">
        <f t="shared" si="41"/>
        <v>5.6226400367759624</v>
      </c>
      <c r="P298" s="22"/>
      <c r="Q298" s="24">
        <v>220000</v>
      </c>
      <c r="R298" s="24">
        <f t="shared" si="42"/>
        <v>3407.5947225981058</v>
      </c>
      <c r="S298" s="26">
        <f t="shared" si="43"/>
        <v>3.3133668341829634</v>
      </c>
      <c r="T298" s="27">
        <f t="shared" si="44"/>
        <v>0.72434697226219558</v>
      </c>
      <c r="U298" s="22"/>
      <c r="V298" s="38">
        <f t="shared" si="38"/>
        <v>6.068190384672703</v>
      </c>
      <c r="W298" s="22"/>
      <c r="X298" s="42">
        <f>I298-'(A) Current Law'!J296</f>
        <v>-66877.526799999992</v>
      </c>
      <c r="Y298" s="42">
        <f>J298-'(A) Current Law'!K296</f>
        <v>-565.60831190798399</v>
      </c>
      <c r="Z298" s="38">
        <f>O298-'(A) Current Law'!P296</f>
        <v>-0.33679661194385258</v>
      </c>
      <c r="AA298" s="44">
        <f>N298-'(A) Current Law'!O296</f>
        <v>-0.50300000000000011</v>
      </c>
      <c r="AB298" s="42">
        <f>Q298-'(A) Current Law'!R296</f>
        <v>0</v>
      </c>
      <c r="AC298" s="42">
        <f>M298-'(A) Current Law'!N296</f>
        <v>-44515</v>
      </c>
      <c r="AD298" s="38">
        <f>S298-'(A) Current Law'!T296</f>
        <v>0</v>
      </c>
    </row>
    <row r="299" spans="1:30">
      <c r="A299" s="28" t="s">
        <v>598</v>
      </c>
      <c r="B299" s="29" t="s">
        <v>599</v>
      </c>
      <c r="C299" s="30">
        <v>371911778</v>
      </c>
      <c r="D299" s="21">
        <v>723.9</v>
      </c>
      <c r="E299" s="22"/>
      <c r="F299" s="48">
        <v>2750</v>
      </c>
      <c r="G299" s="45">
        <f t="shared" si="39"/>
        <v>0</v>
      </c>
      <c r="H299" s="22"/>
      <c r="I299" s="23">
        <v>2027376.4735999999</v>
      </c>
      <c r="J299" s="24">
        <f t="shared" si="40"/>
        <v>2800.6305754938526</v>
      </c>
      <c r="K299" s="26">
        <f t="shared" si="33"/>
        <v>5.4512295483150845</v>
      </c>
      <c r="L299" s="22"/>
      <c r="M299" s="24">
        <v>480442</v>
      </c>
      <c r="N299" s="26">
        <v>2.726</v>
      </c>
      <c r="O299" s="25">
        <f t="shared" si="41"/>
        <v>4.1594124335583693</v>
      </c>
      <c r="P299" s="22"/>
      <c r="Q299" s="24">
        <v>700000</v>
      </c>
      <c r="R299" s="24">
        <f t="shared" si="42"/>
        <v>1630.6699820417184</v>
      </c>
      <c r="S299" s="26">
        <f t="shared" si="43"/>
        <v>1.8821667970945519</v>
      </c>
      <c r="T299" s="27">
        <f t="shared" si="44"/>
        <v>0.58225101029405579</v>
      </c>
      <c r="U299" s="22"/>
      <c r="V299" s="38">
        <f t="shared" si="38"/>
        <v>3.1739839118512672</v>
      </c>
      <c r="W299" s="22"/>
      <c r="X299" s="42">
        <f>I299-'(A) Current Law'!J297</f>
        <v>-65127.52640000009</v>
      </c>
      <c r="Y299" s="42">
        <f>J299-'(A) Current Law'!K297</f>
        <v>-89.967573421743509</v>
      </c>
      <c r="Z299" s="38">
        <f>O299-'(A) Current Law'!P297</f>
        <v>7.9162520096365263E-2</v>
      </c>
      <c r="AA299" s="44">
        <f>N299-'(A) Current Law'!O297</f>
        <v>-8.7000000000000188E-2</v>
      </c>
      <c r="AB299" s="42">
        <f>Q299-'(A) Current Law'!R297</f>
        <v>0</v>
      </c>
      <c r="AC299" s="42">
        <f>M299-'(A) Current Law'!N297</f>
        <v>-94569</v>
      </c>
      <c r="AD299" s="38">
        <f>S299-'(A) Current Law'!T297</f>
        <v>0</v>
      </c>
    </row>
    <row r="300" spans="1:30">
      <c r="A300" s="28" t="s">
        <v>600</v>
      </c>
      <c r="B300" s="29" t="s">
        <v>601</v>
      </c>
      <c r="C300" s="30">
        <v>76459869</v>
      </c>
      <c r="D300" s="21">
        <v>127.99</v>
      </c>
      <c r="E300" s="22"/>
      <c r="F300" s="48">
        <v>2750</v>
      </c>
      <c r="G300" s="45">
        <f t="shared" si="39"/>
        <v>0</v>
      </c>
      <c r="H300" s="22"/>
      <c r="I300" s="23">
        <v>547026.48360000004</v>
      </c>
      <c r="J300" s="24">
        <f t="shared" si="40"/>
        <v>4273.9783076802878</v>
      </c>
      <c r="K300" s="26">
        <f t="shared" si="33"/>
        <v>7.1544261160060323</v>
      </c>
      <c r="L300" s="22"/>
      <c r="M300" s="24">
        <v>163863</v>
      </c>
      <c r="N300" s="26">
        <v>3.577</v>
      </c>
      <c r="O300" s="25">
        <f t="shared" si="41"/>
        <v>5.0113018582336322</v>
      </c>
      <c r="P300" s="22"/>
      <c r="Q300" s="24">
        <v>335000</v>
      </c>
      <c r="R300" s="24">
        <f t="shared" si="42"/>
        <v>3897.6716931010237</v>
      </c>
      <c r="S300" s="26">
        <f t="shared" si="43"/>
        <v>4.3813833895007068</v>
      </c>
      <c r="T300" s="27">
        <f t="shared" si="44"/>
        <v>0.91195401860064529</v>
      </c>
      <c r="U300" s="22"/>
      <c r="V300" s="38">
        <f t="shared" si="38"/>
        <v>6.5245076472731069</v>
      </c>
      <c r="W300" s="22"/>
      <c r="X300" s="42">
        <f>I300-'(A) Current Law'!J298</f>
        <v>-4054.5163999999641</v>
      </c>
      <c r="Y300" s="42">
        <f>J300-'(A) Current Law'!K298</f>
        <v>-31.678384248769362</v>
      </c>
      <c r="Z300" s="38">
        <f>O300-'(A) Current Law'!P298</f>
        <v>0.14068142858052912</v>
      </c>
      <c r="AA300" s="44">
        <f>N300-'(A) Current Law'!O298</f>
        <v>-2.7000000000000135E-2</v>
      </c>
      <c r="AB300" s="42">
        <f>Q300-'(A) Current Law'!R298</f>
        <v>0</v>
      </c>
      <c r="AC300" s="42">
        <f>M300-'(A) Current Law'!N298</f>
        <v>-14811</v>
      </c>
      <c r="AD300" s="38">
        <f>S300-'(A) Current Law'!T298</f>
        <v>0</v>
      </c>
    </row>
    <row r="301" spans="1:30">
      <c r="A301" s="28" t="s">
        <v>602</v>
      </c>
      <c r="B301" s="29" t="s">
        <v>603</v>
      </c>
      <c r="C301" s="30">
        <v>33121664</v>
      </c>
      <c r="D301" s="21">
        <v>67.75</v>
      </c>
      <c r="E301" s="22"/>
      <c r="F301" s="48">
        <v>2750</v>
      </c>
      <c r="G301" s="45">
        <f t="shared" si="39"/>
        <v>0</v>
      </c>
      <c r="H301" s="22"/>
      <c r="I301" s="23">
        <v>462864.79280000005</v>
      </c>
      <c r="J301" s="24">
        <f t="shared" si="40"/>
        <v>6831.9526612546133</v>
      </c>
      <c r="K301" s="26">
        <f t="shared" si="33"/>
        <v>13.974684146303762</v>
      </c>
      <c r="L301" s="22"/>
      <c r="M301" s="24">
        <v>183934</v>
      </c>
      <c r="N301" s="26">
        <v>6.9870000000000001</v>
      </c>
      <c r="O301" s="25">
        <f t="shared" si="41"/>
        <v>8.4214003499341121</v>
      </c>
      <c r="P301" s="22"/>
      <c r="Q301" s="24">
        <v>0</v>
      </c>
      <c r="R301" s="24">
        <f t="shared" si="42"/>
        <v>2714.8929889298893</v>
      </c>
      <c r="S301" s="26">
        <f t="shared" si="43"/>
        <v>0</v>
      </c>
      <c r="T301" s="27">
        <f t="shared" si="44"/>
        <v>0.39738170381750404</v>
      </c>
      <c r="U301" s="22"/>
      <c r="V301" s="38">
        <f t="shared" si="38"/>
        <v>5.5532837963696506</v>
      </c>
      <c r="W301" s="22"/>
      <c r="X301" s="42">
        <f>I301-'(A) Current Law'!J299</f>
        <v>-116578.20719999995</v>
      </c>
      <c r="Y301" s="42">
        <f>J301-'(A) Current Law'!K299</f>
        <v>-1720.711545387453</v>
      </c>
      <c r="Z301" s="38">
        <f>O301-'(A) Current Law'!P299</f>
        <v>-1.5928006274080886</v>
      </c>
      <c r="AA301" s="44">
        <f>N301-'(A) Current Law'!O299</f>
        <v>-1.7599999999999998</v>
      </c>
      <c r="AB301" s="42">
        <f>Q301-'(A) Current Law'!R299</f>
        <v>0</v>
      </c>
      <c r="AC301" s="42">
        <f>M301-'(A) Current Law'!N299</f>
        <v>-63822</v>
      </c>
      <c r="AD301" s="38">
        <f>S301-'(A) Current Law'!T299</f>
        <v>0</v>
      </c>
    </row>
    <row r="302" spans="1:30">
      <c r="A302" s="28" t="s">
        <v>604</v>
      </c>
      <c r="B302" s="29" t="s">
        <v>605</v>
      </c>
      <c r="C302" s="30">
        <v>1544042627</v>
      </c>
      <c r="D302" s="21">
        <v>2053.52</v>
      </c>
      <c r="E302" s="22"/>
      <c r="F302" s="48">
        <v>2750</v>
      </c>
      <c r="G302" s="45">
        <f t="shared" si="39"/>
        <v>0</v>
      </c>
      <c r="H302" s="22"/>
      <c r="I302" s="23">
        <v>5666107.1235999996</v>
      </c>
      <c r="J302" s="24">
        <f t="shared" si="40"/>
        <v>2759.2169170984453</v>
      </c>
      <c r="K302" s="26">
        <f t="shared" si="33"/>
        <v>3.6696571872558796</v>
      </c>
      <c r="L302" s="22"/>
      <c r="M302" s="24">
        <v>619103</v>
      </c>
      <c r="N302" s="26">
        <v>1.835</v>
      </c>
      <c r="O302" s="25">
        <f t="shared" si="41"/>
        <v>3.268694811493698</v>
      </c>
      <c r="P302" s="22"/>
      <c r="Q302" s="24">
        <v>2950000</v>
      </c>
      <c r="R302" s="24">
        <f t="shared" si="42"/>
        <v>1738.0415092134481</v>
      </c>
      <c r="S302" s="26">
        <f t="shared" si="43"/>
        <v>1.9105690143618037</v>
      </c>
      <c r="T302" s="27">
        <f t="shared" si="44"/>
        <v>0.62990390441689115</v>
      </c>
      <c r="U302" s="22"/>
      <c r="V302" s="38">
        <f t="shared" si="38"/>
        <v>2.3115313901239851</v>
      </c>
      <c r="W302" s="22"/>
      <c r="X302" s="42">
        <f>I302-'(A) Current Law'!J300</f>
        <v>675656.12359999958</v>
      </c>
      <c r="Y302" s="42">
        <f>J302-'(A) Current Law'!K300</f>
        <v>329.02339573025802</v>
      </c>
      <c r="Z302" s="38">
        <f>O302-'(A) Current Law'!P300</f>
        <v>0.38563386346198314</v>
      </c>
      <c r="AA302" s="44">
        <f>N302-'(A) Current Law'!O300</f>
        <v>0.21899999999999986</v>
      </c>
      <c r="AB302" s="42">
        <f>Q302-'(A) Current Law'!R300</f>
        <v>0</v>
      </c>
      <c r="AC302" s="42">
        <f>M302-'(A) Current Law'!N300</f>
        <v>80221</v>
      </c>
      <c r="AD302" s="38">
        <f>S302-'(A) Current Law'!T300</f>
        <v>0</v>
      </c>
    </row>
    <row r="303" spans="1:30">
      <c r="A303" s="28" t="s">
        <v>606</v>
      </c>
      <c r="B303" s="29" t="s">
        <v>607</v>
      </c>
      <c r="C303" s="30">
        <v>4793231338</v>
      </c>
      <c r="D303" s="21">
        <v>13926.949999999999</v>
      </c>
      <c r="E303" s="22"/>
      <c r="F303" s="48">
        <v>2750</v>
      </c>
      <c r="G303" s="45">
        <f t="shared" si="39"/>
        <v>0</v>
      </c>
      <c r="H303" s="22"/>
      <c r="I303" s="23">
        <v>38299112.5</v>
      </c>
      <c r="J303" s="24">
        <f t="shared" si="40"/>
        <v>2750</v>
      </c>
      <c r="K303" s="26">
        <f t="shared" si="33"/>
        <v>7.9902491240868203</v>
      </c>
      <c r="L303" s="22"/>
      <c r="M303" s="24">
        <v>12275848</v>
      </c>
      <c r="N303" s="26">
        <v>3.9950000000000001</v>
      </c>
      <c r="O303" s="25">
        <f t="shared" si="41"/>
        <v>5.4291693150070941</v>
      </c>
      <c r="P303" s="22"/>
      <c r="Q303" s="24">
        <v>12677756</v>
      </c>
      <c r="R303" s="24">
        <f t="shared" si="42"/>
        <v>1791.7493780045165</v>
      </c>
      <c r="S303" s="26">
        <f t="shared" si="43"/>
        <v>2.6449288811688896</v>
      </c>
      <c r="T303" s="27">
        <f t="shared" si="44"/>
        <v>0.65154522836527873</v>
      </c>
      <c r="U303" s="22"/>
      <c r="V303" s="38">
        <f t="shared" si="38"/>
        <v>5.2060086902486162</v>
      </c>
      <c r="W303" s="22"/>
      <c r="X303" s="42">
        <f>I303-'(A) Current Law'!J301</f>
        <v>-4524842.5</v>
      </c>
      <c r="Y303" s="42">
        <f>J303-'(A) Current Law'!K301</f>
        <v>-324.89830867490764</v>
      </c>
      <c r="Z303" s="38">
        <f>O303-'(A) Current Law'!P301</f>
        <v>-0.30499456356512766</v>
      </c>
      <c r="AA303" s="44">
        <f>N303-'(A) Current Law'!O301</f>
        <v>-0.47199999999999953</v>
      </c>
      <c r="AB303" s="42">
        <f>Q303-'(A) Current Law'!R301</f>
        <v>0</v>
      </c>
      <c r="AC303" s="42">
        <f>M303-'(A) Current Law'!N301</f>
        <v>-3062933</v>
      </c>
      <c r="AD303" s="38">
        <f>S303-'(A) Current Law'!T301</f>
        <v>0</v>
      </c>
    </row>
    <row r="304" spans="1:30">
      <c r="A304" s="28" t="s">
        <v>608</v>
      </c>
      <c r="B304" s="29" t="s">
        <v>609</v>
      </c>
      <c r="C304" s="30">
        <v>3170829684</v>
      </c>
      <c r="D304" s="21">
        <v>5232.0200000000004</v>
      </c>
      <c r="E304" s="22"/>
      <c r="F304" s="48">
        <v>2750</v>
      </c>
      <c r="G304" s="45">
        <f t="shared" si="39"/>
        <v>0</v>
      </c>
      <c r="H304" s="22"/>
      <c r="I304" s="23">
        <v>14388055.000000002</v>
      </c>
      <c r="J304" s="24">
        <f t="shared" si="40"/>
        <v>2750</v>
      </c>
      <c r="K304" s="26">
        <f t="shared" si="33"/>
        <v>4.5376309779746595</v>
      </c>
      <c r="L304" s="22"/>
      <c r="M304" s="24">
        <v>2647427</v>
      </c>
      <c r="N304" s="26">
        <v>2.2690000000000001</v>
      </c>
      <c r="O304" s="25">
        <f t="shared" si="41"/>
        <v>3.7026990315005519</v>
      </c>
      <c r="P304" s="22"/>
      <c r="Q304" s="24">
        <v>8085000</v>
      </c>
      <c r="R304" s="24">
        <f t="shared" si="42"/>
        <v>2051.2970133906215</v>
      </c>
      <c r="S304" s="26">
        <f t="shared" si="43"/>
        <v>2.5498058255215956</v>
      </c>
      <c r="T304" s="27">
        <f t="shared" si="44"/>
        <v>0.74592618668749866</v>
      </c>
      <c r="U304" s="22"/>
      <c r="V304" s="38">
        <f t="shared" si="38"/>
        <v>3.3847377719957032</v>
      </c>
      <c r="W304" s="22"/>
      <c r="X304" s="42">
        <f>I304-'(A) Current Law'!J302</f>
        <v>2135369.0000000019</v>
      </c>
      <c r="Y304" s="42">
        <f>J304-'(A) Current Law'!K302</f>
        <v>408.13471661041058</v>
      </c>
      <c r="Z304" s="38">
        <f>O304-'(A) Current Law'!P302</f>
        <v>0.50354234037125334</v>
      </c>
      <c r="AA304" s="44">
        <f>N304-'(A) Current Law'!O302</f>
        <v>0.33700000000000019</v>
      </c>
      <c r="AB304" s="42">
        <f>Q304-'(A) Current Law'!R302</f>
        <v>0</v>
      </c>
      <c r="AC304" s="42">
        <f>M304-'(A) Current Law'!N302</f>
        <v>538722</v>
      </c>
      <c r="AD304" s="38">
        <f>S304-'(A) Current Law'!T302</f>
        <v>0</v>
      </c>
    </row>
    <row r="305" spans="1:30">
      <c r="A305" s="1" t="s">
        <v>610</v>
      </c>
      <c r="B305" s="2" t="s">
        <v>611</v>
      </c>
      <c r="C305" s="20">
        <v>377611961</v>
      </c>
      <c r="D305" s="21">
        <v>1307.4099999999999</v>
      </c>
      <c r="E305" s="22"/>
      <c r="F305" s="48">
        <v>2750</v>
      </c>
      <c r="G305" s="45">
        <f t="shared" si="39"/>
        <v>0</v>
      </c>
      <c r="H305" s="22"/>
      <c r="I305" s="23">
        <v>3595377.4999999995</v>
      </c>
      <c r="J305" s="24">
        <f t="shared" si="40"/>
        <v>2750</v>
      </c>
      <c r="K305" s="26">
        <f t="shared" si="33"/>
        <v>9.5213549128016091</v>
      </c>
      <c r="L305" s="22"/>
      <c r="M305" s="24">
        <v>1256230</v>
      </c>
      <c r="N305" s="26">
        <v>4.7610000000000001</v>
      </c>
      <c r="O305" s="25">
        <f t="shared" si="41"/>
        <v>6.1945799963682804</v>
      </c>
      <c r="P305" s="22"/>
      <c r="Q305" s="24">
        <v>725000</v>
      </c>
      <c r="R305" s="24">
        <f t="shared" si="42"/>
        <v>1515.38538025562</v>
      </c>
      <c r="S305" s="26">
        <f t="shared" si="43"/>
        <v>1.9199603690519751</v>
      </c>
      <c r="T305" s="27">
        <f t="shared" si="44"/>
        <v>0.5510492291838619</v>
      </c>
      <c r="U305" s="22"/>
      <c r="V305" s="38">
        <f t="shared" si="38"/>
        <v>5.2467352854853031</v>
      </c>
      <c r="W305" s="22"/>
      <c r="X305" s="42">
        <f>I305-'(A) Current Law'!J303</f>
        <v>477755.49999999953</v>
      </c>
      <c r="Y305" s="42">
        <f>J305-'(A) Current Law'!K303</f>
        <v>365.42132919283131</v>
      </c>
      <c r="Z305" s="38">
        <f>O305-'(A) Current Law'!P303</f>
        <v>0.79948076644743526</v>
      </c>
      <c r="AA305" s="44">
        <f>N305-'(A) Current Law'!O303</f>
        <v>0.63300000000000001</v>
      </c>
      <c r="AB305" s="42">
        <f>Q305-'(A) Current Law'!R303</f>
        <v>0</v>
      </c>
      <c r="AC305" s="42">
        <f>M305-'(A) Current Law'!N303</f>
        <v>175862</v>
      </c>
      <c r="AD305" s="38">
        <f>S305-'(A) Current Law'!T303</f>
        <v>0</v>
      </c>
    </row>
  </sheetData>
  <mergeCells count="6">
    <mergeCell ref="X5:AD5"/>
    <mergeCell ref="B5:D5"/>
    <mergeCell ref="F5:G5"/>
    <mergeCell ref="I5:K5"/>
    <mergeCell ref="M5:O5"/>
    <mergeCell ref="Q5:T5"/>
  </mergeCells>
  <pageMargins left="0.7" right="0.7" top="0.75" bottom="0.75" header="0.3" footer="0.3"/>
  <pageSetup paperSize="5" scale="48" fitToHeight="6" orientation="landscape" r:id="rId1"/>
  <headerFooter>
    <oddFooter>&amp;L&amp;"-,Regular"&amp;8Levy and Local Effort Assistance Technical Working Group&amp;C&amp;"-,Regular"&amp;8Technical Appendix for Option 2 
&amp;R&amp;"-,Regular"&amp;8Tab C: $2,750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D305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1.33203125" style="32" customWidth="1"/>
    <col min="7" max="7" width="15.33203125" style="32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4" width="13.44140625" style="3" customWidth="1"/>
    <col min="15" max="15" width="14.5546875" style="3" bestFit="1" customWidth="1"/>
    <col min="16" max="16" width="3.109375" style="3" customWidth="1"/>
    <col min="17" max="17" width="15" style="3" bestFit="1" customWidth="1"/>
    <col min="18" max="18" width="11.77734375" style="3" customWidth="1"/>
    <col min="19" max="19" width="14.33203125" style="3" customWidth="1"/>
    <col min="20" max="20" width="10.109375" style="3" customWidth="1"/>
    <col min="21" max="21" width="3.109375" style="3" customWidth="1"/>
    <col min="22" max="22" width="17.44140625" style="1" customWidth="1"/>
    <col min="23" max="23" width="3.109375" style="3" customWidth="1"/>
    <col min="24" max="24" width="13.33203125" style="1" bestFit="1" customWidth="1"/>
    <col min="25" max="25" width="13.33203125" style="49" customWidth="1"/>
    <col min="26" max="27" width="13.33203125" style="1" customWidth="1"/>
    <col min="28" max="28" width="12.6640625" style="1" customWidth="1"/>
    <col min="29" max="29" width="12.77734375" style="1" bestFit="1" customWidth="1"/>
    <col min="30" max="30" width="16" style="1" bestFit="1" customWidth="1"/>
    <col min="31" max="16384" width="8.88671875" style="1"/>
  </cols>
  <sheetData>
    <row r="1" spans="1:30" ht="25.8">
      <c r="A1" s="89" t="s">
        <v>681</v>
      </c>
      <c r="C1" s="2"/>
      <c r="D1" s="2"/>
    </row>
    <row r="2" spans="1:30" ht="18">
      <c r="A2" s="40" t="s">
        <v>637</v>
      </c>
    </row>
    <row r="3" spans="1:30" s="3" customFormat="1">
      <c r="A3" s="3" t="s">
        <v>639</v>
      </c>
      <c r="B3" s="2"/>
      <c r="F3" s="32"/>
      <c r="G3" s="32"/>
      <c r="Y3" s="24"/>
    </row>
    <row r="4" spans="1:30" s="3" customFormat="1" ht="16.2" thickBot="1">
      <c r="A4" s="90" t="s">
        <v>665</v>
      </c>
      <c r="B4" s="2"/>
      <c r="F4" s="32"/>
      <c r="G4" s="32"/>
      <c r="Y4" s="24"/>
    </row>
    <row r="5" spans="1:30" ht="16.2" thickBot="1">
      <c r="B5" s="91" t="s">
        <v>0</v>
      </c>
      <c r="C5" s="92"/>
      <c r="D5" s="93"/>
      <c r="E5" s="4"/>
      <c r="F5" s="97" t="s">
        <v>617</v>
      </c>
      <c r="G5" s="98"/>
      <c r="H5" s="4"/>
      <c r="I5" s="94" t="s">
        <v>619</v>
      </c>
      <c r="J5" s="95"/>
      <c r="K5" s="95"/>
      <c r="L5" s="4"/>
      <c r="M5" s="91" t="s">
        <v>620</v>
      </c>
      <c r="N5" s="92"/>
      <c r="O5" s="93"/>
      <c r="P5" s="4"/>
      <c r="Q5" s="94" t="s">
        <v>671</v>
      </c>
      <c r="R5" s="95"/>
      <c r="S5" s="95"/>
      <c r="T5" s="96"/>
      <c r="U5" s="4"/>
      <c r="V5" s="39" t="s">
        <v>631</v>
      </c>
      <c r="W5" s="4"/>
      <c r="X5" s="94" t="s">
        <v>632</v>
      </c>
      <c r="Y5" s="95"/>
      <c r="Z5" s="95"/>
      <c r="AA5" s="95"/>
      <c r="AB5" s="95"/>
      <c r="AC5" s="95"/>
      <c r="AD5" s="96"/>
    </row>
    <row r="6" spans="1:30">
      <c r="B6" s="5" t="s">
        <v>2</v>
      </c>
      <c r="C6" s="6" t="s">
        <v>3</v>
      </c>
      <c r="D6" s="6" t="s">
        <v>4</v>
      </c>
      <c r="E6" s="7"/>
      <c r="F6" s="33" t="s">
        <v>625</v>
      </c>
      <c r="G6" s="33" t="s">
        <v>5</v>
      </c>
      <c r="H6" s="7"/>
      <c r="I6" s="8" t="s">
        <v>6</v>
      </c>
      <c r="J6" s="8" t="s">
        <v>7</v>
      </c>
      <c r="K6" s="8" t="s">
        <v>8</v>
      </c>
      <c r="L6" s="7"/>
      <c r="M6" s="8" t="s">
        <v>9</v>
      </c>
      <c r="N6" s="8" t="s">
        <v>640</v>
      </c>
      <c r="O6" s="8" t="s">
        <v>10</v>
      </c>
      <c r="P6" s="7"/>
      <c r="Q6" s="8" t="s">
        <v>614</v>
      </c>
      <c r="R6" s="8" t="s">
        <v>615</v>
      </c>
      <c r="S6" s="8" t="s">
        <v>616</v>
      </c>
      <c r="T6" s="8" t="s">
        <v>621</v>
      </c>
      <c r="U6" s="7"/>
      <c r="V6" s="8" t="s">
        <v>643</v>
      </c>
      <c r="W6" s="7"/>
      <c r="X6" s="8" t="s">
        <v>645</v>
      </c>
      <c r="Y6" s="50" t="s">
        <v>651</v>
      </c>
      <c r="Z6" s="8" t="s">
        <v>646</v>
      </c>
      <c r="AA6" s="8" t="s">
        <v>647</v>
      </c>
      <c r="AB6" s="8" t="s">
        <v>648</v>
      </c>
      <c r="AC6" s="8" t="s">
        <v>652</v>
      </c>
      <c r="AD6" s="8" t="s">
        <v>654</v>
      </c>
    </row>
    <row r="7" spans="1:30" ht="93.6" customHeight="1">
      <c r="B7" s="9" t="s">
        <v>11</v>
      </c>
      <c r="C7" s="9" t="s">
        <v>12</v>
      </c>
      <c r="D7" s="9" t="s">
        <v>13</v>
      </c>
      <c r="E7" s="10"/>
      <c r="F7" s="34" t="s">
        <v>667</v>
      </c>
      <c r="G7" s="34" t="s">
        <v>642</v>
      </c>
      <c r="H7" s="10"/>
      <c r="I7" s="34" t="s">
        <v>626</v>
      </c>
      <c r="J7" s="9" t="s">
        <v>627</v>
      </c>
      <c r="K7" s="9" t="s">
        <v>628</v>
      </c>
      <c r="L7" s="10"/>
      <c r="M7" s="34" t="s">
        <v>629</v>
      </c>
      <c r="N7" s="34" t="s">
        <v>649</v>
      </c>
      <c r="O7" s="9" t="s">
        <v>630</v>
      </c>
      <c r="P7" s="10"/>
      <c r="Q7" s="34" t="s">
        <v>668</v>
      </c>
      <c r="R7" s="9" t="s">
        <v>669</v>
      </c>
      <c r="S7" s="9" t="s">
        <v>676</v>
      </c>
      <c r="T7" s="11" t="s">
        <v>18</v>
      </c>
      <c r="U7" s="10"/>
      <c r="V7" s="19" t="s">
        <v>687</v>
      </c>
      <c r="W7" s="10"/>
      <c r="X7" s="34" t="s">
        <v>633</v>
      </c>
      <c r="Y7" s="51" t="s">
        <v>644</v>
      </c>
      <c r="Z7" s="34" t="s">
        <v>655</v>
      </c>
      <c r="AA7" s="11" t="s">
        <v>653</v>
      </c>
      <c r="AB7" s="34" t="s">
        <v>677</v>
      </c>
      <c r="AC7" s="34" t="s">
        <v>634</v>
      </c>
      <c r="AD7" s="11" t="s">
        <v>678</v>
      </c>
    </row>
    <row r="8" spans="1:30" s="12" customFormat="1">
      <c r="B8" s="11" t="s">
        <v>19</v>
      </c>
      <c r="C8" s="13">
        <f>SUM(C10:C305)</f>
        <v>970481348130.27002</v>
      </c>
      <c r="D8" s="14">
        <f>SUM(D10:D305)</f>
        <v>988005.72000000009</v>
      </c>
      <c r="E8" s="10"/>
      <c r="F8" s="46">
        <f>F10</f>
        <v>3000</v>
      </c>
      <c r="G8" s="47">
        <f>SUM(G10:G305)</f>
        <v>3</v>
      </c>
      <c r="H8" s="10"/>
      <c r="I8" s="13">
        <f>SUM(I10:I305)</f>
        <v>3010188366.1311998</v>
      </c>
      <c r="J8" s="13">
        <f>I8/D8</f>
        <v>3046.7317194592756</v>
      </c>
      <c r="K8" s="41">
        <f>I8/C8*1000</f>
        <v>3.1017477790074284</v>
      </c>
      <c r="L8" s="10"/>
      <c r="M8" s="13">
        <f>SUM(M10:M305)</f>
        <v>362064835</v>
      </c>
      <c r="N8" s="15">
        <v>1.5509999999999999</v>
      </c>
      <c r="O8" s="15">
        <f>(I8-M8)/C8*1000</f>
        <v>2.7286701967359561</v>
      </c>
      <c r="P8" s="10"/>
      <c r="Q8" s="13">
        <f>SUM(Q10:Q305)</f>
        <v>1943493779.4660001</v>
      </c>
      <c r="R8" s="16">
        <f>(M8+Q8)/D8</f>
        <v>2333.5478406602747</v>
      </c>
      <c r="S8" s="15">
        <f>Q8/C8*1000</f>
        <v>2.0026080699132822</v>
      </c>
      <c r="T8" s="17">
        <f>(M8+Q8)/I8</f>
        <v>0.76591838584147653</v>
      </c>
      <c r="U8" s="10"/>
      <c r="V8" s="37">
        <f>(Q8+M8)/C8*1000</f>
        <v>2.3756856521847545</v>
      </c>
      <c r="W8" s="10"/>
      <c r="X8" s="16">
        <f>I8-'(A) Current Law'!J6</f>
        <v>435385599.13119984</v>
      </c>
      <c r="Y8" s="16">
        <f>J8-'(A) Current Law'!K6</f>
        <v>440.67113207725151</v>
      </c>
      <c r="Z8" s="37">
        <f>O8-'(A) Current Law'!P6</f>
        <v>0.3969329270195221</v>
      </c>
      <c r="AA8" s="43">
        <f>N8-'(A) Current Law'!O6</f>
        <v>0.28400000000000003</v>
      </c>
      <c r="AB8" s="16">
        <f>Q8-'(A) Current Law'!R6</f>
        <v>10260911.46600008</v>
      </c>
      <c r="AC8" s="16">
        <f>M8-'(A) Current Law'!N6</f>
        <v>50169597</v>
      </c>
      <c r="AD8" s="37">
        <f>S8-'(A) Current Law'!T6</f>
        <v>1.057301254245524E-2</v>
      </c>
    </row>
    <row r="9" spans="1:30">
      <c r="C9" s="13"/>
      <c r="D9" s="18"/>
      <c r="E9" s="10"/>
      <c r="F9" s="29"/>
      <c r="G9" s="29"/>
      <c r="H9" s="10"/>
      <c r="I9" s="13"/>
      <c r="J9" s="13"/>
      <c r="K9" s="13"/>
      <c r="L9" s="10"/>
      <c r="M9" s="9"/>
      <c r="N9" s="9"/>
      <c r="O9" s="19"/>
      <c r="P9" s="10"/>
      <c r="Q9" s="9"/>
      <c r="R9" s="9"/>
      <c r="S9" s="19"/>
      <c r="U9" s="10"/>
      <c r="V9" s="3"/>
      <c r="W9" s="10"/>
    </row>
    <row r="10" spans="1:30">
      <c r="A10" s="1" t="s">
        <v>20</v>
      </c>
      <c r="B10" s="2" t="s">
        <v>21</v>
      </c>
      <c r="C10" s="20">
        <v>1340800873</v>
      </c>
      <c r="D10" s="21">
        <v>2995.45</v>
      </c>
      <c r="E10" s="22"/>
      <c r="F10" s="48">
        <v>3000</v>
      </c>
      <c r="G10" s="45">
        <f>IF(F10&gt;3000,1,0)</f>
        <v>0</v>
      </c>
      <c r="H10" s="22"/>
      <c r="I10" s="23">
        <v>8986350</v>
      </c>
      <c r="J10" s="24">
        <f t="shared" ref="J10:J73" si="0">I10/D10</f>
        <v>3000</v>
      </c>
      <c r="K10" s="26">
        <f t="shared" ref="K10:K73" si="1">I10/C10*1000</f>
        <v>6.7022256480884614</v>
      </c>
      <c r="L10" s="22"/>
      <c r="M10" s="20">
        <v>2413523</v>
      </c>
      <c r="N10" s="26">
        <v>3.351</v>
      </c>
      <c r="O10" s="25">
        <f t="shared" ref="O10:O73" si="2">(I10-M10)/C10*1000</f>
        <v>4.9021649167735886</v>
      </c>
      <c r="P10" s="22"/>
      <c r="Q10" s="24">
        <v>4868000</v>
      </c>
      <c r="R10" s="24">
        <f t="shared" ref="R10:R73" si="3">(M10+Q10)/D10</f>
        <v>2430.861139394749</v>
      </c>
      <c r="S10" s="26">
        <f t="shared" ref="S10:S73" si="4">Q10/C10*1000</f>
        <v>3.6306658938161358</v>
      </c>
      <c r="T10" s="27">
        <f t="shared" ref="T10:T73" si="5">(M10+Q10)/I10</f>
        <v>0.81028704646491623</v>
      </c>
      <c r="U10" s="22"/>
      <c r="V10" s="38">
        <f t="shared" ref="V10:V73" si="6">(Q10+M10)/C10*1000</f>
        <v>5.4307266251310091</v>
      </c>
      <c r="W10" s="22"/>
      <c r="X10" s="42">
        <f>I10-'(A) Current Law'!J8</f>
        <v>455810</v>
      </c>
      <c r="Y10" s="42">
        <f>J10-'(A) Current Law'!K8</f>
        <v>152.16745397185696</v>
      </c>
      <c r="Z10" s="38">
        <f>O10-'(A) Current Law'!P8</f>
        <v>0.45397494307866548</v>
      </c>
      <c r="AA10" s="44">
        <f>N10-'(A) Current Law'!O8</f>
        <v>0.16999999999999993</v>
      </c>
      <c r="AB10" s="42">
        <f>Q10-'(A) Current Law'!R8</f>
        <v>0</v>
      </c>
      <c r="AC10" s="42">
        <f>M10-'(A) Current Law'!N8</f>
        <v>-152880</v>
      </c>
      <c r="AD10" s="38">
        <f>S10-'(A) Current Law'!T8</f>
        <v>0</v>
      </c>
    </row>
    <row r="11" spans="1:30">
      <c r="A11" s="1" t="s">
        <v>22</v>
      </c>
      <c r="B11" s="2" t="s">
        <v>23</v>
      </c>
      <c r="C11" s="20">
        <v>382647417</v>
      </c>
      <c r="D11" s="21">
        <v>573.9</v>
      </c>
      <c r="E11" s="22"/>
      <c r="F11" s="48">
        <v>3000</v>
      </c>
      <c r="G11" s="45">
        <f t="shared" ref="G11:G74" si="7">IF(F11&gt;3000,1,0)</f>
        <v>0</v>
      </c>
      <c r="H11" s="22"/>
      <c r="I11" s="23">
        <v>1826614.7287999999</v>
      </c>
      <c r="J11" s="24">
        <f t="shared" si="0"/>
        <v>3182.8101216239761</v>
      </c>
      <c r="K11" s="26">
        <f t="shared" si="1"/>
        <v>4.773623570023994</v>
      </c>
      <c r="L11" s="22"/>
      <c r="M11" s="20">
        <v>319868</v>
      </c>
      <c r="N11" s="26">
        <v>2.387</v>
      </c>
      <c r="O11" s="25">
        <f t="shared" si="2"/>
        <v>3.9376895331296589</v>
      </c>
      <c r="P11" s="22"/>
      <c r="Q11" s="24">
        <v>577109</v>
      </c>
      <c r="R11" s="24">
        <f t="shared" si="3"/>
        <v>1562.9499912876809</v>
      </c>
      <c r="S11" s="26">
        <f t="shared" si="4"/>
        <v>1.5082004329850212</v>
      </c>
      <c r="T11" s="27">
        <f t="shared" si="5"/>
        <v>0.49105976529011774</v>
      </c>
      <c r="U11" s="22"/>
      <c r="V11" s="38">
        <f t="shared" si="6"/>
        <v>2.3441344698793563</v>
      </c>
      <c r="W11" s="22"/>
      <c r="X11" s="42">
        <f>I11-'(A) Current Law'!J9</f>
        <v>393763.72879999992</v>
      </c>
      <c r="Y11" s="42">
        <f>J11-'(A) Current Law'!K9</f>
        <v>686.11906046349486</v>
      </c>
      <c r="Z11" s="38">
        <f>O11-'(A) Current Law'!P9</f>
        <v>0.79820930504281939</v>
      </c>
      <c r="AA11" s="44">
        <f>N11-'(A) Current Law'!O9</f>
        <v>0.5149999999999999</v>
      </c>
      <c r="AB11" s="42">
        <f>Q11-'(A) Current Law'!R9</f>
        <v>0</v>
      </c>
      <c r="AC11" s="42">
        <f>M11-'(A) Current Law'!N9</f>
        <v>88331</v>
      </c>
      <c r="AD11" s="38">
        <f>S11-'(A) Current Law'!T9</f>
        <v>0</v>
      </c>
    </row>
    <row r="12" spans="1:30">
      <c r="A12" s="1" t="s">
        <v>24</v>
      </c>
      <c r="B12" s="2" t="s">
        <v>25</v>
      </c>
      <c r="C12" s="20">
        <v>68687026</v>
      </c>
      <c r="D12" s="21">
        <v>65.22</v>
      </c>
      <c r="E12" s="22"/>
      <c r="F12" s="48">
        <v>3000</v>
      </c>
      <c r="G12" s="45">
        <f t="shared" si="7"/>
        <v>0</v>
      </c>
      <c r="H12" s="22"/>
      <c r="I12" s="23">
        <v>487180.28920000006</v>
      </c>
      <c r="J12" s="24">
        <f t="shared" si="0"/>
        <v>7469.7989757743035</v>
      </c>
      <c r="K12" s="26">
        <f t="shared" si="1"/>
        <v>7.0927556129741305</v>
      </c>
      <c r="L12" s="22"/>
      <c r="M12" s="20">
        <v>137045</v>
      </c>
      <c r="N12" s="26">
        <v>3.5459999999999998</v>
      </c>
      <c r="O12" s="25">
        <f t="shared" si="2"/>
        <v>5.0975462120022499</v>
      </c>
      <c r="P12" s="22"/>
      <c r="Q12" s="24">
        <v>185000</v>
      </c>
      <c r="R12" s="24">
        <f t="shared" si="3"/>
        <v>4937.8258203005216</v>
      </c>
      <c r="S12" s="26">
        <f t="shared" si="4"/>
        <v>2.693376184317545</v>
      </c>
      <c r="T12" s="27">
        <f t="shared" si="5"/>
        <v>0.66103864860549033</v>
      </c>
      <c r="U12" s="22"/>
      <c r="V12" s="38">
        <f t="shared" si="6"/>
        <v>4.6885855852894256</v>
      </c>
      <c r="W12" s="22"/>
      <c r="X12" s="42">
        <f>I12-'(A) Current Law'!J10</f>
        <v>-87800.710799999943</v>
      </c>
      <c r="Y12" s="42">
        <f>J12-'(A) Current Law'!K10</f>
        <v>-1346.2237166513332</v>
      </c>
      <c r="Z12" s="38">
        <f>O12-'(A) Current Law'!P10</f>
        <v>-0.35482262399889031</v>
      </c>
      <c r="AA12" s="44">
        <f>N12-'(A) Current Law'!O10</f>
        <v>-0.64000000000000012</v>
      </c>
      <c r="AB12" s="42">
        <f>Q12-'(A) Current Law'!R10</f>
        <v>0</v>
      </c>
      <c r="AC12" s="42">
        <f>M12-'(A) Current Law'!N10</f>
        <v>-63429</v>
      </c>
      <c r="AD12" s="38">
        <f>S12-'(A) Current Law'!T10</f>
        <v>0</v>
      </c>
    </row>
    <row r="13" spans="1:30">
      <c r="A13" s="1" t="s">
        <v>26</v>
      </c>
      <c r="B13" s="2" t="s">
        <v>27</v>
      </c>
      <c r="C13" s="20">
        <v>5324061760</v>
      </c>
      <c r="D13" s="21">
        <v>2620.4899999999998</v>
      </c>
      <c r="E13" s="22"/>
      <c r="F13" s="48">
        <v>3000</v>
      </c>
      <c r="G13" s="45">
        <f t="shared" si="7"/>
        <v>0</v>
      </c>
      <c r="H13" s="22"/>
      <c r="I13" s="23">
        <v>7861469.9999999991</v>
      </c>
      <c r="J13" s="24">
        <f t="shared" si="0"/>
        <v>3000</v>
      </c>
      <c r="K13" s="26">
        <f t="shared" si="1"/>
        <v>1.4765925630434458</v>
      </c>
      <c r="L13" s="22"/>
      <c r="M13" s="20">
        <v>0</v>
      </c>
      <c r="N13" s="26">
        <v>0.73799999999999999</v>
      </c>
      <c r="O13" s="25">
        <f t="shared" si="2"/>
        <v>1.4765925630434458</v>
      </c>
      <c r="P13" s="22"/>
      <c r="Q13" s="24">
        <v>6820000</v>
      </c>
      <c r="R13" s="24">
        <f t="shared" si="3"/>
        <v>2602.5666955416737</v>
      </c>
      <c r="S13" s="26">
        <f t="shared" si="4"/>
        <v>1.2809768758204638</v>
      </c>
      <c r="T13" s="27">
        <f t="shared" si="5"/>
        <v>0.86752223184722466</v>
      </c>
      <c r="U13" s="22"/>
      <c r="V13" s="38">
        <f t="shared" si="6"/>
        <v>1.2809768758204638</v>
      </c>
      <c r="W13" s="22"/>
      <c r="X13" s="42">
        <f>I13-'(A) Current Law'!J11</f>
        <v>237172.99999999907</v>
      </c>
      <c r="Y13" s="42">
        <f>J13-'(A) Current Law'!K11</f>
        <v>90.507118897610326</v>
      </c>
      <c r="Z13" s="38">
        <f>O13-'(A) Current Law'!P11</f>
        <v>4.4547379555566646E-2</v>
      </c>
      <c r="AA13" s="44">
        <f>N13-'(A) Current Law'!O11</f>
        <v>0.15800000000000003</v>
      </c>
      <c r="AB13" s="42">
        <f>Q13-'(A) Current Law'!R11</f>
        <v>0</v>
      </c>
      <c r="AC13" s="42">
        <f>M13-'(A) Current Law'!N11</f>
        <v>0</v>
      </c>
      <c r="AD13" s="38">
        <f>S13-'(A) Current Law'!T11</f>
        <v>0</v>
      </c>
    </row>
    <row r="14" spans="1:30">
      <c r="A14" s="1" t="s">
        <v>28</v>
      </c>
      <c r="B14" s="2" t="s">
        <v>29</v>
      </c>
      <c r="C14" s="20">
        <v>4002706151</v>
      </c>
      <c r="D14" s="21">
        <v>5299.5599999999995</v>
      </c>
      <c r="E14" s="22"/>
      <c r="F14" s="48">
        <v>3000</v>
      </c>
      <c r="G14" s="45">
        <f t="shared" si="7"/>
        <v>0</v>
      </c>
      <c r="H14" s="22"/>
      <c r="I14" s="23">
        <v>15898679.999999998</v>
      </c>
      <c r="J14" s="24">
        <f t="shared" si="0"/>
        <v>3000</v>
      </c>
      <c r="K14" s="26">
        <f t="shared" si="1"/>
        <v>3.9719828036909521</v>
      </c>
      <c r="L14" s="22"/>
      <c r="M14" s="20">
        <v>1741169</v>
      </c>
      <c r="N14" s="26">
        <v>1.986</v>
      </c>
      <c r="O14" s="25">
        <f t="shared" si="2"/>
        <v>3.5369848462303466</v>
      </c>
      <c r="P14" s="22"/>
      <c r="Q14" s="24">
        <v>11335000</v>
      </c>
      <c r="R14" s="24">
        <f t="shared" si="3"/>
        <v>2467.4065394108193</v>
      </c>
      <c r="S14" s="26">
        <f t="shared" si="4"/>
        <v>2.831834157290853</v>
      </c>
      <c r="T14" s="27">
        <f t="shared" si="5"/>
        <v>0.82246884647027307</v>
      </c>
      <c r="U14" s="22"/>
      <c r="V14" s="38">
        <f t="shared" si="6"/>
        <v>3.2668321147514581</v>
      </c>
      <c r="W14" s="22"/>
      <c r="X14" s="42">
        <f>I14-'(A) Current Law'!J12</f>
        <v>4014189.9999999981</v>
      </c>
      <c r="Y14" s="42">
        <f>J14-'(A) Current Law'!K12</f>
        <v>757.45722286378486</v>
      </c>
      <c r="Z14" s="38">
        <f>O14-'(A) Current Law'!P12</f>
        <v>0.78580587266297108</v>
      </c>
      <c r="AA14" s="44">
        <f>N14-'(A) Current Law'!O12</f>
        <v>0.50099999999999989</v>
      </c>
      <c r="AB14" s="42">
        <f>Q14-'(A) Current Law'!R12</f>
        <v>322839</v>
      </c>
      <c r="AC14" s="42">
        <f>M14-'(A) Current Law'!N12</f>
        <v>868840</v>
      </c>
      <c r="AD14" s="38">
        <f>S14-'(A) Current Law'!T12</f>
        <v>8.0655183723477464E-2</v>
      </c>
    </row>
    <row r="15" spans="1:30">
      <c r="A15" s="1" t="s">
        <v>30</v>
      </c>
      <c r="B15" s="2" t="s">
        <v>31</v>
      </c>
      <c r="C15" s="20">
        <v>349534641</v>
      </c>
      <c r="D15" s="21">
        <v>616.92999999999995</v>
      </c>
      <c r="E15" s="22"/>
      <c r="F15" s="48">
        <v>3000</v>
      </c>
      <c r="G15" s="45">
        <f t="shared" si="7"/>
        <v>0</v>
      </c>
      <c r="H15" s="22"/>
      <c r="I15" s="23">
        <v>1941370.0923999997</v>
      </c>
      <c r="J15" s="24">
        <f t="shared" si="0"/>
        <v>3146.8239385343554</v>
      </c>
      <c r="K15" s="26">
        <f t="shared" si="1"/>
        <v>5.5541564831624219</v>
      </c>
      <c r="L15" s="22"/>
      <c r="M15" s="20">
        <v>428542</v>
      </c>
      <c r="N15" s="26">
        <v>2.7770000000000001</v>
      </c>
      <c r="O15" s="25">
        <f t="shared" si="2"/>
        <v>4.3281206351161048</v>
      </c>
      <c r="P15" s="22"/>
      <c r="Q15" s="24">
        <v>1210000</v>
      </c>
      <c r="R15" s="24">
        <f t="shared" si="3"/>
        <v>2655.9609680190624</v>
      </c>
      <c r="S15" s="26">
        <f t="shared" si="4"/>
        <v>3.4617455841808824</v>
      </c>
      <c r="T15" s="27">
        <f t="shared" si="5"/>
        <v>0.84401320820512304</v>
      </c>
      <c r="U15" s="22"/>
      <c r="V15" s="38">
        <f t="shared" si="6"/>
        <v>4.6877814322272</v>
      </c>
      <c r="W15" s="22"/>
      <c r="X15" s="42">
        <f>I15-'(A) Current Law'!J13</f>
        <v>247023.09239999973</v>
      </c>
      <c r="Y15" s="42">
        <f>J15-'(A) Current Law'!K13</f>
        <v>400.4070030635562</v>
      </c>
      <c r="Z15" s="38">
        <f>O15-'(A) Current Law'!P13</f>
        <v>0.63755080687410226</v>
      </c>
      <c r="AA15" s="44">
        <f>N15-'(A) Current Law'!O13</f>
        <v>0.3530000000000002</v>
      </c>
      <c r="AB15" s="42">
        <f>Q15-'(A) Current Law'!R13</f>
        <v>0</v>
      </c>
      <c r="AC15" s="42">
        <f>M15-'(A) Current Law'!N13</f>
        <v>24177</v>
      </c>
      <c r="AD15" s="38">
        <f>S15-'(A) Current Law'!T13</f>
        <v>0</v>
      </c>
    </row>
    <row r="16" spans="1:30">
      <c r="A16" s="1" t="s">
        <v>32</v>
      </c>
      <c r="B16" s="2" t="s">
        <v>33</v>
      </c>
      <c r="C16" s="20">
        <v>10451688904</v>
      </c>
      <c r="D16" s="21">
        <v>13503.480000000001</v>
      </c>
      <c r="E16" s="22"/>
      <c r="F16" s="48">
        <v>3000</v>
      </c>
      <c r="G16" s="45">
        <f t="shared" si="7"/>
        <v>0</v>
      </c>
      <c r="H16" s="22"/>
      <c r="I16" s="23">
        <v>40510440.000000007</v>
      </c>
      <c r="J16" s="24">
        <f t="shared" si="0"/>
        <v>3000.0000000000005</v>
      </c>
      <c r="K16" s="26">
        <f t="shared" si="1"/>
        <v>3.8759707040740685</v>
      </c>
      <c r="L16" s="22"/>
      <c r="M16" s="20">
        <v>4044773</v>
      </c>
      <c r="N16" s="26">
        <v>1.9379999999999999</v>
      </c>
      <c r="O16" s="25">
        <f t="shared" si="2"/>
        <v>3.4889736323900831</v>
      </c>
      <c r="P16" s="22"/>
      <c r="Q16" s="24">
        <v>29400000</v>
      </c>
      <c r="R16" s="24">
        <f t="shared" si="3"/>
        <v>2476.7521409295973</v>
      </c>
      <c r="S16" s="26">
        <f t="shared" si="4"/>
        <v>2.8129425081479633</v>
      </c>
      <c r="T16" s="27">
        <f t="shared" si="5"/>
        <v>0.82558404697653232</v>
      </c>
      <c r="U16" s="22"/>
      <c r="V16" s="38">
        <f t="shared" si="6"/>
        <v>3.1999395798319488</v>
      </c>
      <c r="W16" s="22"/>
      <c r="X16" s="42">
        <f>I16-'(A) Current Law'!J14</f>
        <v>7101369.0000000075</v>
      </c>
      <c r="Y16" s="42">
        <f>J16-'(A) Current Law'!K14</f>
        <v>525.89177012148048</v>
      </c>
      <c r="Z16" s="38">
        <f>O16-'(A) Current Law'!P14</f>
        <v>0.57353869360825005</v>
      </c>
      <c r="AA16" s="44">
        <f>N16-'(A) Current Law'!O14</f>
        <v>0.3899999999999999</v>
      </c>
      <c r="AB16" s="42">
        <f>Q16-'(A) Current Law'!R14</f>
        <v>0</v>
      </c>
      <c r="AC16" s="42">
        <f>M16-'(A) Current Law'!N14</f>
        <v>1106921</v>
      </c>
      <c r="AD16" s="38">
        <f>S16-'(A) Current Law'!T14</f>
        <v>0</v>
      </c>
    </row>
    <row r="17" spans="1:30">
      <c r="A17" s="1" t="s">
        <v>34</v>
      </c>
      <c r="B17" s="2" t="s">
        <v>35</v>
      </c>
      <c r="C17" s="20">
        <v>7201806725</v>
      </c>
      <c r="D17" s="21">
        <v>3834.16</v>
      </c>
      <c r="E17" s="22"/>
      <c r="F17" s="48">
        <v>3000</v>
      </c>
      <c r="G17" s="45">
        <f t="shared" si="7"/>
        <v>0</v>
      </c>
      <c r="H17" s="22"/>
      <c r="I17" s="23">
        <v>11502480</v>
      </c>
      <c r="J17" s="24">
        <f t="shared" si="0"/>
        <v>3000</v>
      </c>
      <c r="K17" s="26">
        <f t="shared" si="1"/>
        <v>1.5971658833985163</v>
      </c>
      <c r="L17" s="22"/>
      <c r="M17" s="20">
        <v>0</v>
      </c>
      <c r="N17" s="26">
        <v>0.79900000000000004</v>
      </c>
      <c r="O17" s="25">
        <f t="shared" si="2"/>
        <v>1.5971658833985163</v>
      </c>
      <c r="P17" s="22"/>
      <c r="Q17" s="24">
        <v>8925000</v>
      </c>
      <c r="R17" s="24">
        <f t="shared" si="3"/>
        <v>2327.758883301688</v>
      </c>
      <c r="S17" s="26">
        <f t="shared" si="4"/>
        <v>1.2392723577290947</v>
      </c>
      <c r="T17" s="27">
        <f t="shared" si="5"/>
        <v>0.77591962776722934</v>
      </c>
      <c r="U17" s="22"/>
      <c r="V17" s="38">
        <f t="shared" si="6"/>
        <v>1.2392723577290947</v>
      </c>
      <c r="W17" s="22"/>
      <c r="X17" s="42">
        <f>I17-'(A) Current Law'!J15</f>
        <v>2505308</v>
      </c>
      <c r="Y17" s="42">
        <f>J17-'(A) Current Law'!K15</f>
        <v>653.41769774865952</v>
      </c>
      <c r="Z17" s="38">
        <f>O17-'(A) Current Law'!P15</f>
        <v>0.34787215148432082</v>
      </c>
      <c r="AA17" s="44">
        <f>N17-'(A) Current Law'!O15</f>
        <v>0.19500000000000006</v>
      </c>
      <c r="AB17" s="42">
        <f>Q17-'(A) Current Law'!R15</f>
        <v>0</v>
      </c>
      <c r="AC17" s="42">
        <f>M17-'(A) Current Law'!N15</f>
        <v>0</v>
      </c>
      <c r="AD17" s="38">
        <f>S17-'(A) Current Law'!T15</f>
        <v>0</v>
      </c>
    </row>
    <row r="18" spans="1:30">
      <c r="A18" s="1" t="s">
        <v>36</v>
      </c>
      <c r="B18" s="2" t="s">
        <v>37</v>
      </c>
      <c r="C18" s="20">
        <v>6744236259</v>
      </c>
      <c r="D18" s="21">
        <v>12906.02</v>
      </c>
      <c r="E18" s="22"/>
      <c r="F18" s="48">
        <v>3000</v>
      </c>
      <c r="G18" s="45">
        <f t="shared" si="7"/>
        <v>0</v>
      </c>
      <c r="H18" s="22"/>
      <c r="I18" s="23">
        <v>38718060</v>
      </c>
      <c r="J18" s="24">
        <f t="shared" si="0"/>
        <v>3000</v>
      </c>
      <c r="K18" s="26">
        <f t="shared" si="1"/>
        <v>5.7409109813334016</v>
      </c>
      <c r="L18" s="22"/>
      <c r="M18" s="20">
        <v>8897060</v>
      </c>
      <c r="N18" s="26">
        <v>2.87</v>
      </c>
      <c r="O18" s="25">
        <f t="shared" si="2"/>
        <v>4.4217015618639826</v>
      </c>
      <c r="P18" s="22"/>
      <c r="Q18" s="24">
        <v>20500000</v>
      </c>
      <c r="R18" s="24">
        <f t="shared" si="3"/>
        <v>2277.7788969798589</v>
      </c>
      <c r="S18" s="26">
        <f t="shared" si="4"/>
        <v>3.0396325414376322</v>
      </c>
      <c r="T18" s="27">
        <f t="shared" si="5"/>
        <v>0.75925963232661964</v>
      </c>
      <c r="U18" s="22"/>
      <c r="V18" s="38">
        <f t="shared" si="6"/>
        <v>4.3588419609070526</v>
      </c>
      <c r="W18" s="22"/>
      <c r="X18" s="42">
        <f>I18-'(A) Current Law'!J16</f>
        <v>8992568</v>
      </c>
      <c r="Y18" s="42">
        <f>J18-'(A) Current Law'!K16</f>
        <v>696.7731337778805</v>
      </c>
      <c r="Z18" s="38">
        <f>O18-'(A) Current Law'!P16</f>
        <v>0.95106365697678985</v>
      </c>
      <c r="AA18" s="44">
        <f>N18-'(A) Current Law'!O16</f>
        <v>0.66599999999999993</v>
      </c>
      <c r="AB18" s="42">
        <f>Q18-'(A) Current Law'!R16</f>
        <v>0</v>
      </c>
      <c r="AC18" s="42">
        <f>M18-'(A) Current Law'!N16</f>
        <v>2578370</v>
      </c>
      <c r="AD18" s="38">
        <f>S18-'(A) Current Law'!T16</f>
        <v>0</v>
      </c>
    </row>
    <row r="19" spans="1:30">
      <c r="A19" s="1" t="s">
        <v>38</v>
      </c>
      <c r="B19" s="2" t="s">
        <v>39</v>
      </c>
      <c r="C19" s="20">
        <v>47032856494</v>
      </c>
      <c r="D19" s="21">
        <v>16933.77</v>
      </c>
      <c r="E19" s="22"/>
      <c r="F19" s="48">
        <v>3000</v>
      </c>
      <c r="G19" s="45">
        <f t="shared" si="7"/>
        <v>0</v>
      </c>
      <c r="H19" s="22"/>
      <c r="I19" s="23">
        <v>50801310</v>
      </c>
      <c r="J19" s="24">
        <f t="shared" si="0"/>
        <v>3000</v>
      </c>
      <c r="K19" s="26">
        <f t="shared" si="1"/>
        <v>1.0801238493026837</v>
      </c>
      <c r="L19" s="22"/>
      <c r="M19" s="20">
        <v>0</v>
      </c>
      <c r="N19" s="26">
        <v>0.54</v>
      </c>
      <c r="O19" s="25">
        <f t="shared" si="2"/>
        <v>1.0801238493026837</v>
      </c>
      <c r="P19" s="22"/>
      <c r="Q19" s="24">
        <v>43900000</v>
      </c>
      <c r="R19" s="24">
        <f t="shared" si="3"/>
        <v>2592.452832417117</v>
      </c>
      <c r="S19" s="26">
        <f t="shared" si="4"/>
        <v>0.93339004416200699</v>
      </c>
      <c r="T19" s="27">
        <f t="shared" si="5"/>
        <v>0.86415094413903892</v>
      </c>
      <c r="U19" s="22"/>
      <c r="V19" s="38">
        <f t="shared" si="6"/>
        <v>0.93339004416200699</v>
      </c>
      <c r="W19" s="22"/>
      <c r="X19" s="42">
        <f>I19-'(A) Current Law'!J17</f>
        <v>4153690</v>
      </c>
      <c r="Y19" s="42">
        <f>J19-'(A) Current Law'!K17</f>
        <v>245.29032814311313</v>
      </c>
      <c r="Z19" s="38">
        <f>O19-'(A) Current Law'!P17</f>
        <v>8.8314644476885862E-2</v>
      </c>
      <c r="AA19" s="44">
        <f>N19-'(A) Current Law'!O17</f>
        <v>0.13900000000000001</v>
      </c>
      <c r="AB19" s="42">
        <f>Q19-'(A) Current Law'!R17</f>
        <v>0</v>
      </c>
      <c r="AC19" s="42">
        <f>M19-'(A) Current Law'!N17</f>
        <v>0</v>
      </c>
      <c r="AD19" s="38">
        <f>S19-'(A) Current Law'!T17</f>
        <v>0</v>
      </c>
    </row>
    <row r="20" spans="1:30">
      <c r="A20" s="1" t="s">
        <v>40</v>
      </c>
      <c r="B20" s="2" t="s">
        <v>41</v>
      </c>
      <c r="C20" s="20">
        <v>13391568266</v>
      </c>
      <c r="D20" s="21">
        <v>10273.82</v>
      </c>
      <c r="E20" s="22"/>
      <c r="F20" s="48">
        <v>3000</v>
      </c>
      <c r="G20" s="45">
        <f t="shared" si="7"/>
        <v>0</v>
      </c>
      <c r="H20" s="22"/>
      <c r="I20" s="23">
        <v>30821460</v>
      </c>
      <c r="J20" s="24">
        <f t="shared" si="0"/>
        <v>3000</v>
      </c>
      <c r="K20" s="26">
        <f t="shared" si="1"/>
        <v>2.3015571729752478</v>
      </c>
      <c r="L20" s="22"/>
      <c r="M20" s="20">
        <v>0</v>
      </c>
      <c r="N20" s="26">
        <v>1.151</v>
      </c>
      <c r="O20" s="25">
        <f t="shared" si="2"/>
        <v>2.3015571729752478</v>
      </c>
      <c r="P20" s="22"/>
      <c r="Q20" s="24">
        <v>25400000</v>
      </c>
      <c r="R20" s="24">
        <f t="shared" si="3"/>
        <v>2472.3033886129988</v>
      </c>
      <c r="S20" s="26">
        <f t="shared" si="4"/>
        <v>1.8967158659444197</v>
      </c>
      <c r="T20" s="27">
        <f t="shared" si="5"/>
        <v>0.82410112953766634</v>
      </c>
      <c r="U20" s="22"/>
      <c r="V20" s="38">
        <f t="shared" si="6"/>
        <v>1.8967158659444197</v>
      </c>
      <c r="W20" s="22"/>
      <c r="X20" s="42">
        <f>I20-'(A) Current Law'!J18</f>
        <v>4083291</v>
      </c>
      <c r="Y20" s="42">
        <f>J20-'(A) Current Law'!K18</f>
        <v>397.44622740129762</v>
      </c>
      <c r="Z20" s="38">
        <f>O20-'(A) Current Law'!P18</f>
        <v>0.30491507184913602</v>
      </c>
      <c r="AA20" s="44">
        <f>N20-'(A) Current Law'!O18</f>
        <v>0.22999999999999998</v>
      </c>
      <c r="AB20" s="42">
        <f>Q20-'(A) Current Law'!R18</f>
        <v>0</v>
      </c>
      <c r="AC20" s="42">
        <f>M20-'(A) Current Law'!N18</f>
        <v>0</v>
      </c>
      <c r="AD20" s="38">
        <f>S20-'(A) Current Law'!T18</f>
        <v>0</v>
      </c>
    </row>
    <row r="21" spans="1:30">
      <c r="A21" s="1" t="s">
        <v>42</v>
      </c>
      <c r="B21" s="2" t="s">
        <v>43</v>
      </c>
      <c r="C21" s="20">
        <v>16947238</v>
      </c>
      <c r="D21" s="21">
        <v>6.78</v>
      </c>
      <c r="E21" s="22"/>
      <c r="F21" s="48">
        <v>3000</v>
      </c>
      <c r="G21" s="45">
        <f t="shared" si="7"/>
        <v>0</v>
      </c>
      <c r="H21" s="22"/>
      <c r="I21" s="23">
        <v>72202.02840000001</v>
      </c>
      <c r="J21" s="24">
        <f t="shared" si="0"/>
        <v>10649.266725663718</v>
      </c>
      <c r="K21" s="26">
        <f t="shared" si="1"/>
        <v>4.2604009219673449</v>
      </c>
      <c r="L21" s="22"/>
      <c r="M21" s="20">
        <v>9813</v>
      </c>
      <c r="N21" s="26">
        <v>2.13</v>
      </c>
      <c r="O21" s="25">
        <f t="shared" si="2"/>
        <v>3.6813685156247886</v>
      </c>
      <c r="P21" s="22"/>
      <c r="Q21" s="24">
        <v>25000</v>
      </c>
      <c r="R21" s="24">
        <f t="shared" si="3"/>
        <v>5134.6607669616515</v>
      </c>
      <c r="S21" s="26">
        <f t="shared" si="4"/>
        <v>1.475166631872403</v>
      </c>
      <c r="T21" s="27">
        <f t="shared" si="5"/>
        <v>0.48216096931703367</v>
      </c>
      <c r="U21" s="22"/>
      <c r="V21" s="38">
        <f t="shared" si="6"/>
        <v>2.0541990382149584</v>
      </c>
      <c r="W21" s="22"/>
      <c r="X21" s="42">
        <f>I21-'(A) Current Law'!J19</f>
        <v>-42197.97159999999</v>
      </c>
      <c r="Y21" s="42">
        <f>J21-'(A) Current Law'!K19</f>
        <v>-6223.8896165191727</v>
      </c>
      <c r="Z21" s="38">
        <f>O21-'(A) Current Law'!P19</f>
        <v>-0.96086286154711376</v>
      </c>
      <c r="AA21" s="44">
        <f>N21-'(A) Current Law'!O19</f>
        <v>-1.2450000000000001</v>
      </c>
      <c r="AB21" s="42">
        <f>Q21-'(A) Current Law'!R19</f>
        <v>0</v>
      </c>
      <c r="AC21" s="42">
        <f>M21-'(A) Current Law'!N19</f>
        <v>-25914</v>
      </c>
      <c r="AD21" s="38">
        <f>S21-'(A) Current Law'!T19</f>
        <v>0</v>
      </c>
    </row>
    <row r="22" spans="1:30">
      <c r="A22" s="1" t="s">
        <v>44</v>
      </c>
      <c r="B22" s="2" t="s">
        <v>45</v>
      </c>
      <c r="C22" s="20">
        <v>10406746643</v>
      </c>
      <c r="D22" s="21">
        <v>16946.330000000002</v>
      </c>
      <c r="E22" s="22"/>
      <c r="F22" s="48">
        <v>3000</v>
      </c>
      <c r="G22" s="45">
        <f t="shared" si="7"/>
        <v>0</v>
      </c>
      <c r="H22" s="22"/>
      <c r="I22" s="23">
        <v>50838990.000000007</v>
      </c>
      <c r="J22" s="24">
        <f t="shared" si="0"/>
        <v>3000</v>
      </c>
      <c r="K22" s="26">
        <f t="shared" si="1"/>
        <v>4.8851953203065994</v>
      </c>
      <c r="L22" s="22"/>
      <c r="M22" s="20">
        <v>9281288</v>
      </c>
      <c r="N22" s="26">
        <v>2.4430000000000001</v>
      </c>
      <c r="O22" s="25">
        <f t="shared" si="2"/>
        <v>3.9933423408509139</v>
      </c>
      <c r="P22" s="22"/>
      <c r="Q22" s="24">
        <v>29920000</v>
      </c>
      <c r="R22" s="24">
        <f t="shared" si="3"/>
        <v>2313.2612193908649</v>
      </c>
      <c r="S22" s="26">
        <f t="shared" si="4"/>
        <v>2.8750579817493112</v>
      </c>
      <c r="T22" s="27">
        <f t="shared" si="5"/>
        <v>0.77108707313028824</v>
      </c>
      <c r="U22" s="22"/>
      <c r="V22" s="38">
        <f t="shared" si="6"/>
        <v>3.7669109612049962</v>
      </c>
      <c r="W22" s="22"/>
      <c r="X22" s="42">
        <f>I22-'(A) Current Law'!J20</f>
        <v>8869727.0000000075</v>
      </c>
      <c r="Y22" s="42">
        <f>J22-'(A) Current Law'!K20</f>
        <v>523.40105497768582</v>
      </c>
      <c r="Z22" s="38">
        <f>O22-'(A) Current Law'!P20</f>
        <v>0.64756683632083778</v>
      </c>
      <c r="AA22" s="44">
        <f>N22-'(A) Current Law'!O20</f>
        <v>0.4890000000000001</v>
      </c>
      <c r="AB22" s="42">
        <f>Q22-'(A) Current Law'!R20</f>
        <v>0</v>
      </c>
      <c r="AC22" s="42">
        <f>M22-'(A) Current Law'!N20</f>
        <v>2130663</v>
      </c>
      <c r="AD22" s="38">
        <f>S22-'(A) Current Law'!T20</f>
        <v>0</v>
      </c>
    </row>
    <row r="23" spans="1:30">
      <c r="A23" s="1" t="s">
        <v>46</v>
      </c>
      <c r="B23" s="2" t="s">
        <v>47</v>
      </c>
      <c r="C23" s="20">
        <v>392001678</v>
      </c>
      <c r="D23" s="21">
        <v>84.89</v>
      </c>
      <c r="E23" s="22"/>
      <c r="F23" s="48">
        <v>3000</v>
      </c>
      <c r="G23" s="45">
        <f t="shared" si="7"/>
        <v>0</v>
      </c>
      <c r="H23" s="22"/>
      <c r="I23" s="23">
        <v>502150.8504</v>
      </c>
      <c r="J23" s="24">
        <f t="shared" si="0"/>
        <v>5915.3121734008719</v>
      </c>
      <c r="K23" s="26">
        <f t="shared" si="1"/>
        <v>1.280991583918679</v>
      </c>
      <c r="L23" s="22"/>
      <c r="M23" s="20">
        <v>0</v>
      </c>
      <c r="N23" s="26">
        <v>0.64</v>
      </c>
      <c r="O23" s="25">
        <f t="shared" si="2"/>
        <v>1.280991583918679</v>
      </c>
      <c r="P23" s="22"/>
      <c r="Q23" s="24">
        <v>65000</v>
      </c>
      <c r="R23" s="24">
        <f t="shared" si="3"/>
        <v>765.69678407350693</v>
      </c>
      <c r="S23" s="26">
        <f t="shared" si="4"/>
        <v>0.16581561673825285</v>
      </c>
      <c r="T23" s="27">
        <f t="shared" si="5"/>
        <v>0.12944317419401508</v>
      </c>
      <c r="U23" s="22"/>
      <c r="V23" s="38">
        <f t="shared" si="6"/>
        <v>0.16581561673825285</v>
      </c>
      <c r="W23" s="22"/>
      <c r="X23" s="42">
        <f>I23-'(A) Current Law'!J21</f>
        <v>-8934.1496000000043</v>
      </c>
      <c r="Y23" s="42">
        <f>J23-'(A) Current Law'!K21</f>
        <v>-105.24384026387088</v>
      </c>
      <c r="Z23" s="38">
        <f>O23-'(A) Current Law'!P21</f>
        <v>-2.2791100399320197E-2</v>
      </c>
      <c r="AA23" s="44">
        <f>N23-'(A) Current Law'!O21</f>
        <v>-1.2000000000000011E-2</v>
      </c>
      <c r="AB23" s="42">
        <f>Q23-'(A) Current Law'!R21</f>
        <v>0</v>
      </c>
      <c r="AC23" s="42">
        <f>M23-'(A) Current Law'!N21</f>
        <v>0</v>
      </c>
      <c r="AD23" s="38">
        <f>S23-'(A) Current Law'!T21</f>
        <v>0</v>
      </c>
    </row>
    <row r="24" spans="1:30">
      <c r="A24" s="1" t="s">
        <v>48</v>
      </c>
      <c r="B24" s="2" t="s">
        <v>49</v>
      </c>
      <c r="C24" s="20">
        <v>4759666758</v>
      </c>
      <c r="D24" s="21">
        <v>2080.89</v>
      </c>
      <c r="E24" s="22"/>
      <c r="F24" s="48">
        <v>3000</v>
      </c>
      <c r="G24" s="45">
        <f t="shared" si="7"/>
        <v>0</v>
      </c>
      <c r="H24" s="22"/>
      <c r="I24" s="23">
        <v>6288689.4560000002</v>
      </c>
      <c r="J24" s="24">
        <f t="shared" si="0"/>
        <v>3022.1152756753122</v>
      </c>
      <c r="K24" s="26">
        <f t="shared" si="1"/>
        <v>1.3212457459190887</v>
      </c>
      <c r="L24" s="22"/>
      <c r="M24" s="20">
        <v>0</v>
      </c>
      <c r="N24" s="26">
        <v>0.66100000000000003</v>
      </c>
      <c r="O24" s="25">
        <f t="shared" si="2"/>
        <v>1.3212457459190887</v>
      </c>
      <c r="P24" s="22"/>
      <c r="Q24" s="24">
        <v>5130000</v>
      </c>
      <c r="R24" s="24">
        <f t="shared" si="3"/>
        <v>2465.2912936291686</v>
      </c>
      <c r="S24" s="26">
        <f t="shared" si="4"/>
        <v>1.0778065484054209</v>
      </c>
      <c r="T24" s="27">
        <f t="shared" si="5"/>
        <v>0.81575025065127016</v>
      </c>
      <c r="U24" s="22"/>
      <c r="V24" s="38">
        <f t="shared" si="6"/>
        <v>1.0778065484054209</v>
      </c>
      <c r="W24" s="22"/>
      <c r="X24" s="42">
        <f>I24-'(A) Current Law'!J22</f>
        <v>410318.45600000024</v>
      </c>
      <c r="Y24" s="42">
        <f>J24-'(A) Current Law'!K22</f>
        <v>197.1841164117277</v>
      </c>
      <c r="Z24" s="38">
        <f>O24-'(A) Current Law'!P22</f>
        <v>8.6207391580585213E-2</v>
      </c>
      <c r="AA24" s="44">
        <f>N24-'(A) Current Law'!O22</f>
        <v>0.129</v>
      </c>
      <c r="AB24" s="42">
        <f>Q24-'(A) Current Law'!R22</f>
        <v>0</v>
      </c>
      <c r="AC24" s="42">
        <f>M24-'(A) Current Law'!N22</f>
        <v>0</v>
      </c>
      <c r="AD24" s="38">
        <f>S24-'(A) Current Law'!T22</f>
        <v>0</v>
      </c>
    </row>
    <row r="25" spans="1:30">
      <c r="A25" s="1" t="s">
        <v>50</v>
      </c>
      <c r="B25" s="2" t="s">
        <v>51</v>
      </c>
      <c r="C25" s="20">
        <v>118363081</v>
      </c>
      <c r="D25" s="21">
        <v>101.00999999999999</v>
      </c>
      <c r="E25" s="22"/>
      <c r="F25" s="48">
        <v>3000</v>
      </c>
      <c r="G25" s="45">
        <f t="shared" si="7"/>
        <v>0</v>
      </c>
      <c r="H25" s="22"/>
      <c r="I25" s="23">
        <v>330813.8848</v>
      </c>
      <c r="J25" s="24">
        <f t="shared" si="0"/>
        <v>3275.0607345807348</v>
      </c>
      <c r="K25" s="26">
        <f t="shared" si="1"/>
        <v>2.7949076857842186</v>
      </c>
      <c r="L25" s="22"/>
      <c r="M25" s="20">
        <v>0</v>
      </c>
      <c r="N25" s="26">
        <v>1.397</v>
      </c>
      <c r="O25" s="25">
        <f t="shared" si="2"/>
        <v>2.7949076857842186</v>
      </c>
      <c r="P25" s="22"/>
      <c r="Q25" s="24">
        <v>247271</v>
      </c>
      <c r="R25" s="24">
        <f t="shared" si="3"/>
        <v>2447.9853479853482</v>
      </c>
      <c r="S25" s="26">
        <f t="shared" si="4"/>
        <v>2.0890889110938233</v>
      </c>
      <c r="T25" s="27">
        <f t="shared" si="5"/>
        <v>0.74746258050653624</v>
      </c>
      <c r="U25" s="22"/>
      <c r="V25" s="38">
        <f t="shared" si="6"/>
        <v>2.0890889110938233</v>
      </c>
      <c r="W25" s="22"/>
      <c r="X25" s="42">
        <f>I25-'(A) Current Law'!J23</f>
        <v>-33490.1152</v>
      </c>
      <c r="Y25" s="42">
        <f>J25-'(A) Current Law'!K23</f>
        <v>-331.552472032472</v>
      </c>
      <c r="Z25" s="38">
        <f>O25-'(A) Current Law'!P23</f>
        <v>-7.9992132006093897E-2</v>
      </c>
      <c r="AA25" s="44">
        <f>N25-'(A) Current Law'!O23</f>
        <v>-7.2999999999999954E-2</v>
      </c>
      <c r="AB25" s="42">
        <f>Q25-'(A) Current Law'!R23</f>
        <v>0</v>
      </c>
      <c r="AC25" s="42">
        <f>M25-'(A) Current Law'!N23</f>
        <v>-24022</v>
      </c>
      <c r="AD25" s="38">
        <f>S25-'(A) Current Law'!T23</f>
        <v>0</v>
      </c>
    </row>
    <row r="26" spans="1:30">
      <c r="A26" s="1" t="s">
        <v>52</v>
      </c>
      <c r="B26" s="2" t="s">
        <v>53</v>
      </c>
      <c r="C26" s="20">
        <v>4276014316</v>
      </c>
      <c r="D26" s="21">
        <v>4634.41</v>
      </c>
      <c r="E26" s="22"/>
      <c r="F26" s="48">
        <v>3000</v>
      </c>
      <c r="G26" s="45">
        <f t="shared" si="7"/>
        <v>0</v>
      </c>
      <c r="H26" s="22"/>
      <c r="I26" s="23">
        <v>13903230</v>
      </c>
      <c r="J26" s="24">
        <f t="shared" si="0"/>
        <v>3000</v>
      </c>
      <c r="K26" s="26">
        <f t="shared" si="1"/>
        <v>3.2514460833250398</v>
      </c>
      <c r="L26" s="22"/>
      <c r="M26" s="20">
        <v>320647</v>
      </c>
      <c r="N26" s="26">
        <v>1.6259999999999999</v>
      </c>
      <c r="O26" s="25">
        <f t="shared" si="2"/>
        <v>3.1764587291433197</v>
      </c>
      <c r="P26" s="22"/>
      <c r="Q26" s="24">
        <v>10561000</v>
      </c>
      <c r="R26" s="24">
        <f t="shared" si="3"/>
        <v>2348.0112894629524</v>
      </c>
      <c r="S26" s="26">
        <f t="shared" si="4"/>
        <v>2.4698233493940434</v>
      </c>
      <c r="T26" s="27">
        <f t="shared" si="5"/>
        <v>0.782670429820984</v>
      </c>
      <c r="U26" s="22"/>
      <c r="V26" s="38">
        <f t="shared" si="6"/>
        <v>2.5448107035757643</v>
      </c>
      <c r="W26" s="22"/>
      <c r="X26" s="42">
        <f>I26-'(A) Current Law'!J24</f>
        <v>881013</v>
      </c>
      <c r="Y26" s="42">
        <f>J26-'(A) Current Law'!K24</f>
        <v>190.10251574634094</v>
      </c>
      <c r="Z26" s="38">
        <f>O26-'(A) Current Law'!P24</f>
        <v>0.38699917205796419</v>
      </c>
      <c r="AA26" s="44">
        <f>N26-'(A) Current Law'!O24</f>
        <v>0.10299999999999998</v>
      </c>
      <c r="AB26" s="42">
        <f>Q26-'(A) Current Law'!R24</f>
        <v>0</v>
      </c>
      <c r="AC26" s="42">
        <f>M26-'(A) Current Law'!N24</f>
        <v>-773801</v>
      </c>
      <c r="AD26" s="38">
        <f>S26-'(A) Current Law'!T24</f>
        <v>0</v>
      </c>
    </row>
    <row r="27" spans="1:30">
      <c r="A27" s="1" t="s">
        <v>54</v>
      </c>
      <c r="B27" s="2" t="s">
        <v>55</v>
      </c>
      <c r="C27" s="20">
        <v>362568783</v>
      </c>
      <c r="D27" s="21">
        <v>882.56999999999994</v>
      </c>
      <c r="E27" s="22"/>
      <c r="F27" s="48">
        <v>3000</v>
      </c>
      <c r="G27" s="45">
        <f t="shared" si="7"/>
        <v>0</v>
      </c>
      <c r="H27" s="22"/>
      <c r="I27" s="23">
        <v>2679041.4484000001</v>
      </c>
      <c r="J27" s="24">
        <f t="shared" si="0"/>
        <v>3035.5002417938522</v>
      </c>
      <c r="K27" s="26">
        <f t="shared" si="1"/>
        <v>7.3890571224384756</v>
      </c>
      <c r="L27" s="22"/>
      <c r="M27" s="20">
        <v>777248</v>
      </c>
      <c r="N27" s="26">
        <v>3.6949999999999998</v>
      </c>
      <c r="O27" s="25">
        <f t="shared" si="2"/>
        <v>5.2453314724560833</v>
      </c>
      <c r="P27" s="22"/>
      <c r="Q27" s="24">
        <v>975494</v>
      </c>
      <c r="R27" s="24">
        <f t="shared" si="3"/>
        <v>1985.9523890456283</v>
      </c>
      <c r="S27" s="26">
        <f t="shared" si="4"/>
        <v>2.6905074174573933</v>
      </c>
      <c r="T27" s="27">
        <f t="shared" si="5"/>
        <v>0.65424221079027634</v>
      </c>
      <c r="U27" s="22"/>
      <c r="V27" s="38">
        <f t="shared" si="6"/>
        <v>4.8342330674397855</v>
      </c>
      <c r="W27" s="22"/>
      <c r="X27" s="42">
        <f>I27-'(A) Current Law'!J25</f>
        <v>-64903.55159999989</v>
      </c>
      <c r="Y27" s="42">
        <f>J27-'(A) Current Law'!K25</f>
        <v>-73.539267820116493</v>
      </c>
      <c r="Z27" s="38">
        <f>O27-'(A) Current Law'!P25</f>
        <v>0.19428713034017608</v>
      </c>
      <c r="AA27" s="44">
        <f>N27-'(A) Current Law'!O25</f>
        <v>-8.8999999999999968E-2</v>
      </c>
      <c r="AB27" s="42">
        <f>Q27-'(A) Current Law'!R25</f>
        <v>0</v>
      </c>
      <c r="AC27" s="42">
        <f>M27-'(A) Current Law'!N25</f>
        <v>-135346</v>
      </c>
      <c r="AD27" s="38">
        <f>S27-'(A) Current Law'!T25</f>
        <v>0</v>
      </c>
    </row>
    <row r="28" spans="1:30">
      <c r="A28" s="1" t="s">
        <v>56</v>
      </c>
      <c r="B28" s="2" t="s">
        <v>57</v>
      </c>
      <c r="C28" s="20">
        <v>117618622</v>
      </c>
      <c r="D28" s="21">
        <v>719.63</v>
      </c>
      <c r="E28" s="22"/>
      <c r="F28" s="48">
        <v>3000</v>
      </c>
      <c r="G28" s="45">
        <f t="shared" si="7"/>
        <v>0</v>
      </c>
      <c r="H28" s="22"/>
      <c r="I28" s="23">
        <v>2222988.6976000001</v>
      </c>
      <c r="J28" s="24">
        <f t="shared" si="0"/>
        <v>3089.0717418673485</v>
      </c>
      <c r="K28" s="26">
        <f t="shared" si="1"/>
        <v>18.899972298604212</v>
      </c>
      <c r="L28" s="22"/>
      <c r="M28" s="20">
        <v>929068</v>
      </c>
      <c r="N28" s="26">
        <v>9.4499999999999993</v>
      </c>
      <c r="O28" s="25">
        <f t="shared" si="2"/>
        <v>11.00098501068989</v>
      </c>
      <c r="P28" s="22"/>
      <c r="Q28" s="24">
        <v>180000</v>
      </c>
      <c r="R28" s="24">
        <f t="shared" si="3"/>
        <v>1541.1642093853786</v>
      </c>
      <c r="S28" s="26">
        <f t="shared" si="4"/>
        <v>1.5303699103021289</v>
      </c>
      <c r="T28" s="27">
        <f t="shared" si="5"/>
        <v>0.49890851950681547</v>
      </c>
      <c r="U28" s="22"/>
      <c r="V28" s="38">
        <f t="shared" si="6"/>
        <v>9.4293571982164526</v>
      </c>
      <c r="W28" s="22"/>
      <c r="X28" s="42">
        <f>I28-'(A) Current Law'!J26</f>
        <v>68883.697600000072</v>
      </c>
      <c r="Y28" s="42">
        <f>J28-'(A) Current Law'!K26</f>
        <v>95.720992176535219</v>
      </c>
      <c r="Z28" s="38">
        <f>O28-'(A) Current Law'!P26</f>
        <v>0.57357156930473252</v>
      </c>
      <c r="AA28" s="44">
        <f>N28-'(A) Current Law'!O26</f>
        <v>0.29599999999999937</v>
      </c>
      <c r="AB28" s="42">
        <f>Q28-'(A) Current Law'!R26</f>
        <v>0</v>
      </c>
      <c r="AC28" s="42">
        <f>M28-'(A) Current Law'!N26</f>
        <v>1421</v>
      </c>
      <c r="AD28" s="38">
        <f>S28-'(A) Current Law'!T26</f>
        <v>0</v>
      </c>
    </row>
    <row r="29" spans="1:30">
      <c r="A29" s="1" t="s">
        <v>58</v>
      </c>
      <c r="B29" s="2" t="s">
        <v>59</v>
      </c>
      <c r="C29" s="20">
        <v>279321606</v>
      </c>
      <c r="D29" s="21">
        <v>60.989999999999995</v>
      </c>
      <c r="E29" s="22"/>
      <c r="F29" s="48">
        <v>3000</v>
      </c>
      <c r="G29" s="45">
        <f t="shared" si="7"/>
        <v>0</v>
      </c>
      <c r="H29" s="22"/>
      <c r="I29" s="23">
        <v>245483.87519999998</v>
      </c>
      <c r="J29" s="24">
        <f t="shared" si="0"/>
        <v>4024.9856566650269</v>
      </c>
      <c r="K29" s="26">
        <f t="shared" si="1"/>
        <v>0.87885745293903261</v>
      </c>
      <c r="L29" s="22"/>
      <c r="M29" s="20">
        <v>0</v>
      </c>
      <c r="N29" s="26">
        <v>0.439</v>
      </c>
      <c r="O29" s="25">
        <f t="shared" si="2"/>
        <v>0.87885745293903261</v>
      </c>
      <c r="P29" s="22"/>
      <c r="Q29" s="24">
        <v>245483.87519999998</v>
      </c>
      <c r="R29" s="24">
        <f t="shared" si="3"/>
        <v>4024.9856566650269</v>
      </c>
      <c r="S29" s="26">
        <f t="shared" si="4"/>
        <v>0.87885745293903261</v>
      </c>
      <c r="T29" s="27">
        <f t="shared" si="5"/>
        <v>1</v>
      </c>
      <c r="U29" s="22"/>
      <c r="V29" s="38">
        <f t="shared" si="6"/>
        <v>0.87885745293903261</v>
      </c>
      <c r="W29" s="22"/>
      <c r="X29" s="42">
        <f>I29-'(A) Current Law'!J27</f>
        <v>-66454.12480000002</v>
      </c>
      <c r="Y29" s="42">
        <f>J29-'(A) Current Law'!K27</f>
        <v>-1089.5905033612071</v>
      </c>
      <c r="Z29" s="38">
        <f>O29-'(A) Current Law'!P27</f>
        <v>-0.23791258310322039</v>
      </c>
      <c r="AA29" s="44">
        <f>N29-'(A) Current Law'!O27</f>
        <v>-5.6999999999999995E-2</v>
      </c>
      <c r="AB29" s="42">
        <f>Q29-'(A) Current Law'!R27</f>
        <v>-33401.12480000002</v>
      </c>
      <c r="AC29" s="42">
        <f>M29-'(A) Current Law'!N27</f>
        <v>0</v>
      </c>
      <c r="AD29" s="38">
        <f>S29-'(A) Current Law'!T27</f>
        <v>-0.11957945279750382</v>
      </c>
    </row>
    <row r="30" spans="1:30" ht="31.2">
      <c r="A30" s="1" t="s">
        <v>60</v>
      </c>
      <c r="B30" s="2" t="s">
        <v>61</v>
      </c>
      <c r="C30" s="20">
        <v>3283115101</v>
      </c>
      <c r="D30" s="21">
        <v>3722.89</v>
      </c>
      <c r="E30" s="22"/>
      <c r="F30" s="48">
        <v>3000</v>
      </c>
      <c r="G30" s="45">
        <f t="shared" si="7"/>
        <v>0</v>
      </c>
      <c r="H30" s="22"/>
      <c r="I30" s="23">
        <v>11168670</v>
      </c>
      <c r="J30" s="24">
        <f t="shared" si="0"/>
        <v>3000</v>
      </c>
      <c r="K30" s="26">
        <f t="shared" si="1"/>
        <v>3.4018514905548543</v>
      </c>
      <c r="L30" s="22"/>
      <c r="M30" s="20">
        <v>492446</v>
      </c>
      <c r="N30" s="26">
        <v>1.7010000000000001</v>
      </c>
      <c r="O30" s="25">
        <f t="shared" si="2"/>
        <v>3.2518579676807988</v>
      </c>
      <c r="P30" s="22"/>
      <c r="Q30" s="24">
        <v>7000000</v>
      </c>
      <c r="R30" s="24">
        <f t="shared" si="3"/>
        <v>2012.5348855324762</v>
      </c>
      <c r="S30" s="26">
        <f t="shared" si="4"/>
        <v>2.1321214105067101</v>
      </c>
      <c r="T30" s="27">
        <f t="shared" si="5"/>
        <v>0.67084496184415865</v>
      </c>
      <c r="U30" s="22"/>
      <c r="V30" s="38">
        <f t="shared" si="6"/>
        <v>2.2821149333807655</v>
      </c>
      <c r="W30" s="22"/>
      <c r="X30" s="42">
        <f>I30-'(A) Current Law'!J28</f>
        <v>1743370</v>
      </c>
      <c r="Y30" s="42">
        <f>J30-'(A) Current Law'!K28</f>
        <v>468.28404814539226</v>
      </c>
      <c r="Z30" s="38">
        <f>O30-'(A) Current Law'!P28</f>
        <v>0.54906664693264462</v>
      </c>
      <c r="AA30" s="44">
        <f>N30-'(A) Current Law'!O28</f>
        <v>0.26600000000000001</v>
      </c>
      <c r="AB30" s="42">
        <f>Q30-'(A) Current Law'!R28</f>
        <v>0</v>
      </c>
      <c r="AC30" s="42">
        <f>M30-'(A) Current Law'!N28</f>
        <v>-59279</v>
      </c>
      <c r="AD30" s="38">
        <f>S30-'(A) Current Law'!T28</f>
        <v>0</v>
      </c>
    </row>
    <row r="31" spans="1:30">
      <c r="A31" s="1" t="s">
        <v>62</v>
      </c>
      <c r="B31" s="2" t="s">
        <v>63</v>
      </c>
      <c r="C31" s="20">
        <v>4089029058</v>
      </c>
      <c r="D31" s="21">
        <v>5619.54</v>
      </c>
      <c r="E31" s="22"/>
      <c r="F31" s="48">
        <v>3000</v>
      </c>
      <c r="G31" s="45">
        <f t="shared" si="7"/>
        <v>0</v>
      </c>
      <c r="H31" s="22"/>
      <c r="I31" s="23">
        <v>16858620</v>
      </c>
      <c r="J31" s="24">
        <f t="shared" si="0"/>
        <v>3000</v>
      </c>
      <c r="K31" s="26">
        <f t="shared" si="1"/>
        <v>4.1228907305065174</v>
      </c>
      <c r="L31" s="22"/>
      <c r="M31" s="20">
        <v>2085856</v>
      </c>
      <c r="N31" s="26">
        <v>2.0609999999999999</v>
      </c>
      <c r="O31" s="25">
        <f t="shared" si="2"/>
        <v>3.6127803912515022</v>
      </c>
      <c r="P31" s="22"/>
      <c r="Q31" s="24">
        <v>10400000</v>
      </c>
      <c r="R31" s="24">
        <f t="shared" si="3"/>
        <v>2221.8644230666569</v>
      </c>
      <c r="S31" s="26">
        <f t="shared" si="4"/>
        <v>2.5433910721795607</v>
      </c>
      <c r="T31" s="27">
        <f t="shared" si="5"/>
        <v>0.74062147435555226</v>
      </c>
      <c r="U31" s="22"/>
      <c r="V31" s="38">
        <f t="shared" si="6"/>
        <v>3.0535014114345769</v>
      </c>
      <c r="W31" s="22"/>
      <c r="X31" s="42">
        <f>I31-'(A) Current Law'!J29</f>
        <v>4345347</v>
      </c>
      <c r="Y31" s="42">
        <f>J31-'(A) Current Law'!K29</f>
        <v>773.25670784441445</v>
      </c>
      <c r="Z31" s="38">
        <f>O31-'(A) Current Law'!P29</f>
        <v>0.81559166068415845</v>
      </c>
      <c r="AA31" s="44">
        <f>N31-'(A) Current Law'!O29</f>
        <v>0.53099999999999992</v>
      </c>
      <c r="AB31" s="42">
        <f>Q31-'(A) Current Law'!R29</f>
        <v>0</v>
      </c>
      <c r="AC31" s="42">
        <f>M31-'(A) Current Law'!N29</f>
        <v>1010369</v>
      </c>
      <c r="AD31" s="38">
        <f>S31-'(A) Current Law'!T29</f>
        <v>0</v>
      </c>
    </row>
    <row r="32" spans="1:30">
      <c r="A32" s="1" t="s">
        <v>64</v>
      </c>
      <c r="B32" s="2" t="s">
        <v>65</v>
      </c>
      <c r="C32" s="20">
        <v>154512107</v>
      </c>
      <c r="D32" s="21">
        <v>436.19</v>
      </c>
      <c r="E32" s="22"/>
      <c r="F32" s="48">
        <v>3000</v>
      </c>
      <c r="G32" s="45">
        <f t="shared" si="7"/>
        <v>0</v>
      </c>
      <c r="H32" s="22"/>
      <c r="I32" s="23">
        <v>1647961.0268000001</v>
      </c>
      <c r="J32" s="24">
        <f t="shared" si="0"/>
        <v>3778.0807143675925</v>
      </c>
      <c r="K32" s="26">
        <f t="shared" si="1"/>
        <v>10.665578631970892</v>
      </c>
      <c r="L32" s="22"/>
      <c r="M32" s="20">
        <v>584342</v>
      </c>
      <c r="N32" s="26">
        <v>5.3330000000000002</v>
      </c>
      <c r="O32" s="25">
        <f t="shared" si="2"/>
        <v>6.8837261199214641</v>
      </c>
      <c r="P32" s="22"/>
      <c r="Q32" s="24">
        <v>350000</v>
      </c>
      <c r="R32" s="24">
        <f t="shared" si="3"/>
        <v>2142.0527751667851</v>
      </c>
      <c r="S32" s="26">
        <f t="shared" si="4"/>
        <v>2.2651946620597183</v>
      </c>
      <c r="T32" s="27">
        <f t="shared" si="5"/>
        <v>0.56696850520445807</v>
      </c>
      <c r="U32" s="22"/>
      <c r="V32" s="38">
        <f t="shared" si="6"/>
        <v>6.0470471741091458</v>
      </c>
      <c r="W32" s="22"/>
      <c r="X32" s="42">
        <f>I32-'(A) Current Law'!J30</f>
        <v>46984.026800000109</v>
      </c>
      <c r="Y32" s="42">
        <f>J32-'(A) Current Law'!K30</f>
        <v>107.71458951374416</v>
      </c>
      <c r="Z32" s="38">
        <f>O32-'(A) Current Law'!P30</f>
        <v>0.43603720192619022</v>
      </c>
      <c r="AA32" s="44">
        <f>N32-'(A) Current Law'!O30</f>
        <v>0.15200000000000014</v>
      </c>
      <c r="AB32" s="42">
        <f>Q32-'(A) Current Law'!R30</f>
        <v>0</v>
      </c>
      <c r="AC32" s="42">
        <f>M32-'(A) Current Law'!N30</f>
        <v>-20389</v>
      </c>
      <c r="AD32" s="38">
        <f>S32-'(A) Current Law'!T30</f>
        <v>0</v>
      </c>
    </row>
    <row r="33" spans="1:30">
      <c r="A33" s="1" t="s">
        <v>66</v>
      </c>
      <c r="B33" s="2" t="s">
        <v>67</v>
      </c>
      <c r="C33" s="20">
        <v>117158551</v>
      </c>
      <c r="D33" s="21">
        <v>228.78000000000003</v>
      </c>
      <c r="E33" s="22"/>
      <c r="F33" s="48">
        <v>3000</v>
      </c>
      <c r="G33" s="45">
        <f t="shared" si="7"/>
        <v>0</v>
      </c>
      <c r="H33" s="22"/>
      <c r="I33" s="23">
        <v>706994.07960000017</v>
      </c>
      <c r="J33" s="24">
        <f t="shared" si="0"/>
        <v>3090.2792184631526</v>
      </c>
      <c r="K33" s="26">
        <f t="shared" si="1"/>
        <v>6.0345068589999906</v>
      </c>
      <c r="L33" s="22"/>
      <c r="M33" s="20">
        <v>171769</v>
      </c>
      <c r="N33" s="26">
        <v>3.0169999999999999</v>
      </c>
      <c r="O33" s="25">
        <f t="shared" si="2"/>
        <v>4.5683825468275057</v>
      </c>
      <c r="P33" s="22"/>
      <c r="Q33" s="24">
        <v>492000</v>
      </c>
      <c r="R33" s="24">
        <f t="shared" si="3"/>
        <v>2901.3419005157789</v>
      </c>
      <c r="S33" s="26">
        <f t="shared" si="4"/>
        <v>4.1994373931784121</v>
      </c>
      <c r="T33" s="27">
        <f t="shared" si="5"/>
        <v>0.93886076157178588</v>
      </c>
      <c r="U33" s="22"/>
      <c r="V33" s="38">
        <f t="shared" si="6"/>
        <v>5.6655617053508971</v>
      </c>
      <c r="W33" s="22"/>
      <c r="X33" s="42">
        <f>I33-'(A) Current Law'!J31</f>
        <v>43890.079600000172</v>
      </c>
      <c r="Y33" s="42">
        <f>J33-'(A) Current Law'!K31</f>
        <v>191.84404056298672</v>
      </c>
      <c r="Z33" s="38">
        <f>O33-'(A) Current Law'!P31</f>
        <v>-0.2465455585909373</v>
      </c>
      <c r="AA33" s="44">
        <f>N33-'(A) Current Law'!O31</f>
        <v>0.9049999999999998</v>
      </c>
      <c r="AB33" s="42">
        <f>Q33-'(A) Current Law'!R31</f>
        <v>0</v>
      </c>
      <c r="AC33" s="42">
        <f>M33-'(A) Current Law'!N31</f>
        <v>72775</v>
      </c>
      <c r="AD33" s="38">
        <f>S33-'(A) Current Law'!T31</f>
        <v>0</v>
      </c>
    </row>
    <row r="34" spans="1:30">
      <c r="A34" s="1" t="s">
        <v>68</v>
      </c>
      <c r="B34" s="2" t="s">
        <v>69</v>
      </c>
      <c r="C34" s="20">
        <v>2666825472</v>
      </c>
      <c r="D34" s="21">
        <v>1177.17</v>
      </c>
      <c r="E34" s="22"/>
      <c r="F34" s="48">
        <v>3000</v>
      </c>
      <c r="G34" s="45">
        <f t="shared" si="7"/>
        <v>0</v>
      </c>
      <c r="H34" s="22"/>
      <c r="I34" s="23">
        <v>3574906.3376000002</v>
      </c>
      <c r="J34" s="24">
        <f t="shared" si="0"/>
        <v>3036.8649707348982</v>
      </c>
      <c r="K34" s="26">
        <f t="shared" si="1"/>
        <v>1.340510046545708</v>
      </c>
      <c r="L34" s="22"/>
      <c r="M34" s="20">
        <v>0</v>
      </c>
      <c r="N34" s="26">
        <v>0.67</v>
      </c>
      <c r="O34" s="25">
        <f t="shared" si="2"/>
        <v>1.340510046545708</v>
      </c>
      <c r="P34" s="22"/>
      <c r="Q34" s="24">
        <v>2133171</v>
      </c>
      <c r="R34" s="24">
        <f t="shared" si="3"/>
        <v>1812.1180458217589</v>
      </c>
      <c r="S34" s="26">
        <f t="shared" si="4"/>
        <v>0.79989148986199576</v>
      </c>
      <c r="T34" s="27">
        <f t="shared" si="5"/>
        <v>0.59670682209595904</v>
      </c>
      <c r="U34" s="22"/>
      <c r="V34" s="38">
        <f t="shared" si="6"/>
        <v>0.79989148986199576</v>
      </c>
      <c r="W34" s="22"/>
      <c r="X34" s="42">
        <f>I34-'(A) Current Law'!J32</f>
        <v>617445.3376000002</v>
      </c>
      <c r="Y34" s="42">
        <f>J34-'(A) Current Law'!K32</f>
        <v>524.51671177485014</v>
      </c>
      <c r="Z34" s="38">
        <f>O34-'(A) Current Law'!P32</f>
        <v>0.23152821363182174</v>
      </c>
      <c r="AA34" s="44">
        <f>N34-'(A) Current Law'!O32</f>
        <v>0.11599999999999999</v>
      </c>
      <c r="AB34" s="42">
        <f>Q34-'(A) Current Law'!R32</f>
        <v>0</v>
      </c>
      <c r="AC34" s="42">
        <f>M34-'(A) Current Law'!N32</f>
        <v>0</v>
      </c>
      <c r="AD34" s="38">
        <f>S34-'(A) Current Law'!T32</f>
        <v>0</v>
      </c>
    </row>
    <row r="35" spans="1:30">
      <c r="A35" s="1" t="s">
        <v>70</v>
      </c>
      <c r="B35" s="2" t="s">
        <v>71</v>
      </c>
      <c r="C35" s="20">
        <v>821183497</v>
      </c>
      <c r="D35" s="21">
        <v>1399.3700000000001</v>
      </c>
      <c r="E35" s="22"/>
      <c r="F35" s="48">
        <v>3000</v>
      </c>
      <c r="G35" s="45">
        <f t="shared" si="7"/>
        <v>0</v>
      </c>
      <c r="H35" s="22"/>
      <c r="I35" s="23">
        <v>4198110</v>
      </c>
      <c r="J35" s="24">
        <f t="shared" si="0"/>
        <v>2999.9999999999995</v>
      </c>
      <c r="K35" s="26">
        <f t="shared" si="1"/>
        <v>5.1122678613693573</v>
      </c>
      <c r="L35" s="22"/>
      <c r="M35" s="20">
        <v>825333</v>
      </c>
      <c r="N35" s="26">
        <v>2.556</v>
      </c>
      <c r="O35" s="25">
        <f t="shared" si="2"/>
        <v>4.1072147849069598</v>
      </c>
      <c r="P35" s="22"/>
      <c r="Q35" s="24">
        <v>1699000</v>
      </c>
      <c r="R35" s="24">
        <f t="shared" si="3"/>
        <v>1803.9067580411183</v>
      </c>
      <c r="S35" s="26">
        <f t="shared" si="4"/>
        <v>2.0689651048844691</v>
      </c>
      <c r="T35" s="27">
        <f t="shared" si="5"/>
        <v>0.60130225268037285</v>
      </c>
      <c r="U35" s="22"/>
      <c r="V35" s="38">
        <f t="shared" si="6"/>
        <v>3.0740181813468661</v>
      </c>
      <c r="W35" s="22"/>
      <c r="X35" s="42">
        <f>I35-'(A) Current Law'!J33</f>
        <v>782616</v>
      </c>
      <c r="Y35" s="42">
        <f>J35-'(A) Current Law'!K33</f>
        <v>559.26309696506269</v>
      </c>
      <c r="Z35" s="38">
        <f>O35-'(A) Current Law'!P33</f>
        <v>0.70381346204769146</v>
      </c>
      <c r="AA35" s="44">
        <f>N35-'(A) Current Law'!O33</f>
        <v>0.53299999999999992</v>
      </c>
      <c r="AB35" s="42">
        <f>Q35-'(A) Current Law'!R33</f>
        <v>0</v>
      </c>
      <c r="AC35" s="42">
        <f>M35-'(A) Current Law'!N33</f>
        <v>204656</v>
      </c>
      <c r="AD35" s="38">
        <f>S35-'(A) Current Law'!T33</f>
        <v>0</v>
      </c>
    </row>
    <row r="36" spans="1:30">
      <c r="A36" s="1" t="s">
        <v>72</v>
      </c>
      <c r="B36" s="2" t="s">
        <v>73</v>
      </c>
      <c r="C36" s="20">
        <v>822508976</v>
      </c>
      <c r="D36" s="21">
        <v>1331.02</v>
      </c>
      <c r="E36" s="22"/>
      <c r="F36" s="48">
        <v>3000</v>
      </c>
      <c r="G36" s="45">
        <f t="shared" si="7"/>
        <v>0</v>
      </c>
      <c r="H36" s="22"/>
      <c r="I36" s="23">
        <v>3993060</v>
      </c>
      <c r="J36" s="24">
        <f t="shared" si="0"/>
        <v>3000</v>
      </c>
      <c r="K36" s="26">
        <f t="shared" si="1"/>
        <v>4.8547312145077433</v>
      </c>
      <c r="L36" s="22"/>
      <c r="M36" s="20">
        <v>720626</v>
      </c>
      <c r="N36" s="26">
        <v>2.427</v>
      </c>
      <c r="O36" s="25">
        <f t="shared" si="2"/>
        <v>3.9785997423570971</v>
      </c>
      <c r="P36" s="22"/>
      <c r="Q36" s="24">
        <v>1900000</v>
      </c>
      <c r="R36" s="24">
        <f t="shared" si="3"/>
        <v>1968.8855163709036</v>
      </c>
      <c r="S36" s="26">
        <f t="shared" si="4"/>
        <v>2.3100051858886945</v>
      </c>
      <c r="T36" s="27">
        <f t="shared" si="5"/>
        <v>0.65629517212363453</v>
      </c>
      <c r="U36" s="22"/>
      <c r="V36" s="38">
        <f t="shared" si="6"/>
        <v>3.1861366580393407</v>
      </c>
      <c r="W36" s="22"/>
      <c r="X36" s="42">
        <f>I36-'(A) Current Law'!J34</f>
        <v>631596</v>
      </c>
      <c r="Y36" s="42">
        <f>J36-'(A) Current Law'!K34</f>
        <v>474.52029270784806</v>
      </c>
      <c r="Z36" s="38">
        <f>O36-'(A) Current Law'!P34</f>
        <v>0.66791733103226303</v>
      </c>
      <c r="AA36" s="44">
        <f>N36-'(A) Current Law'!O34</f>
        <v>0.3839999999999999</v>
      </c>
      <c r="AB36" s="42">
        <f>Q36-'(A) Current Law'!R34</f>
        <v>0</v>
      </c>
      <c r="AC36" s="42">
        <f>M36-'(A) Current Law'!N34</f>
        <v>82228</v>
      </c>
      <c r="AD36" s="38">
        <f>S36-'(A) Current Law'!T34</f>
        <v>0</v>
      </c>
    </row>
    <row r="37" spans="1:30">
      <c r="A37" s="1" t="s">
        <v>74</v>
      </c>
      <c r="B37" s="2" t="s">
        <v>75</v>
      </c>
      <c r="C37" s="20">
        <v>80046859</v>
      </c>
      <c r="D37" s="21">
        <v>94.82</v>
      </c>
      <c r="E37" s="22"/>
      <c r="F37" s="48">
        <v>3000</v>
      </c>
      <c r="G37" s="45">
        <f t="shared" si="7"/>
        <v>0</v>
      </c>
      <c r="H37" s="22"/>
      <c r="I37" s="23">
        <v>306856.66240000003</v>
      </c>
      <c r="J37" s="24">
        <f t="shared" si="0"/>
        <v>3236.2018814596081</v>
      </c>
      <c r="K37" s="26">
        <f t="shared" si="1"/>
        <v>3.8334628770380612</v>
      </c>
      <c r="L37" s="22"/>
      <c r="M37" s="20">
        <v>29293</v>
      </c>
      <c r="N37" s="26">
        <v>1.917</v>
      </c>
      <c r="O37" s="25">
        <f t="shared" si="2"/>
        <v>3.467514726592833</v>
      </c>
      <c r="P37" s="22"/>
      <c r="Q37" s="24">
        <v>277563.66240000003</v>
      </c>
      <c r="R37" s="24">
        <f t="shared" si="3"/>
        <v>3236.2018814596081</v>
      </c>
      <c r="S37" s="26">
        <f t="shared" si="4"/>
        <v>3.467514726592833</v>
      </c>
      <c r="T37" s="27">
        <f t="shared" si="5"/>
        <v>1</v>
      </c>
      <c r="U37" s="22"/>
      <c r="V37" s="38">
        <f t="shared" si="6"/>
        <v>3.8334628770380612</v>
      </c>
      <c r="W37" s="22"/>
      <c r="X37" s="42">
        <f>I37-'(A) Current Law'!J35</f>
        <v>-96600.33759999997</v>
      </c>
      <c r="Y37" s="42">
        <f>J37-'(A) Current Law'!K35</f>
        <v>-1018.775971314069</v>
      </c>
      <c r="Z37" s="38">
        <f>O37-'(A) Current Law'!P35</f>
        <v>-0.96867433111897538</v>
      </c>
      <c r="AA37" s="44">
        <f>N37-'(A) Current Law'!O35</f>
        <v>4.6000000000000041E-2</v>
      </c>
      <c r="AB37" s="42">
        <f>Q37-'(A) Current Law'!R35</f>
        <v>-5436.3375999999698</v>
      </c>
      <c r="AC37" s="42">
        <f>M37-'(A) Current Law'!N35</f>
        <v>-19061</v>
      </c>
      <c r="AD37" s="38">
        <f>S37-'(A) Current Law'!T35</f>
        <v>-6.7914439965719886E-2</v>
      </c>
    </row>
    <row r="38" spans="1:30">
      <c r="A38" s="1" t="s">
        <v>76</v>
      </c>
      <c r="B38" s="2" t="s">
        <v>77</v>
      </c>
      <c r="C38" s="20">
        <v>7830666574</v>
      </c>
      <c r="D38" s="21">
        <v>11261.85</v>
      </c>
      <c r="E38" s="22"/>
      <c r="F38" s="48">
        <v>3000</v>
      </c>
      <c r="G38" s="45">
        <f t="shared" si="7"/>
        <v>0</v>
      </c>
      <c r="H38" s="22"/>
      <c r="I38" s="23">
        <v>33785550</v>
      </c>
      <c r="J38" s="24">
        <f t="shared" si="0"/>
        <v>3000</v>
      </c>
      <c r="K38" s="26">
        <f t="shared" si="1"/>
        <v>4.3145177592131763</v>
      </c>
      <c r="L38" s="22"/>
      <c r="M38" s="20">
        <v>4745954</v>
      </c>
      <c r="N38" s="26">
        <v>2.157</v>
      </c>
      <c r="O38" s="25">
        <f t="shared" si="2"/>
        <v>3.70844496130375</v>
      </c>
      <c r="P38" s="22"/>
      <c r="Q38" s="24">
        <v>16800000</v>
      </c>
      <c r="R38" s="24">
        <f t="shared" si="3"/>
        <v>1913.1806941133118</v>
      </c>
      <c r="S38" s="26">
        <f t="shared" si="4"/>
        <v>2.1454112292024656</v>
      </c>
      <c r="T38" s="27">
        <f t="shared" si="5"/>
        <v>0.63772689803777061</v>
      </c>
      <c r="U38" s="22"/>
      <c r="V38" s="38">
        <f t="shared" si="6"/>
        <v>2.7514840271118914</v>
      </c>
      <c r="W38" s="22"/>
      <c r="X38" s="42">
        <f>I38-'(A) Current Law'!J36</f>
        <v>6531008</v>
      </c>
      <c r="Y38" s="42">
        <f>J38-'(A) Current Law'!K36</f>
        <v>579.92319201552164</v>
      </c>
      <c r="Z38" s="38">
        <f>O38-'(A) Current Law'!P36</f>
        <v>0.70102320768280491</v>
      </c>
      <c r="AA38" s="44">
        <f>N38-'(A) Current Law'!O36</f>
        <v>0.41700000000000004</v>
      </c>
      <c r="AB38" s="42">
        <f>Q38-'(A) Current Law'!R36</f>
        <v>0</v>
      </c>
      <c r="AC38" s="42">
        <f>M38-'(A) Current Law'!N36</f>
        <v>1041529</v>
      </c>
      <c r="AD38" s="38">
        <f>S38-'(A) Current Law'!T36</f>
        <v>0</v>
      </c>
    </row>
    <row r="39" spans="1:30">
      <c r="A39" s="1" t="s">
        <v>78</v>
      </c>
      <c r="B39" s="2" t="s">
        <v>79</v>
      </c>
      <c r="C39" s="20">
        <v>7255135266</v>
      </c>
      <c r="D39" s="21">
        <v>12234.460000000001</v>
      </c>
      <c r="E39" s="22"/>
      <c r="F39" s="48">
        <v>3000</v>
      </c>
      <c r="G39" s="45">
        <f t="shared" si="7"/>
        <v>0</v>
      </c>
      <c r="H39" s="22"/>
      <c r="I39" s="23">
        <v>36703380</v>
      </c>
      <c r="J39" s="24">
        <f t="shared" si="0"/>
        <v>2999.9999999999995</v>
      </c>
      <c r="K39" s="26">
        <f t="shared" si="1"/>
        <v>5.0589518533175202</v>
      </c>
      <c r="L39" s="22"/>
      <c r="M39" s="20">
        <v>7096857</v>
      </c>
      <c r="N39" s="26">
        <v>2.5289999999999999</v>
      </c>
      <c r="O39" s="25">
        <f t="shared" si="2"/>
        <v>4.0807678857134624</v>
      </c>
      <c r="P39" s="22"/>
      <c r="Q39" s="24">
        <v>24200000</v>
      </c>
      <c r="R39" s="24">
        <f t="shared" si="3"/>
        <v>2558.0905900219541</v>
      </c>
      <c r="S39" s="26">
        <f t="shared" si="4"/>
        <v>3.3355684095111675</v>
      </c>
      <c r="T39" s="27">
        <f t="shared" si="5"/>
        <v>0.85269686334065142</v>
      </c>
      <c r="U39" s="22"/>
      <c r="V39" s="38">
        <f t="shared" si="6"/>
        <v>4.3137523771152253</v>
      </c>
      <c r="W39" s="22"/>
      <c r="X39" s="42">
        <f>I39-'(A) Current Law'!J37</f>
        <v>8585121</v>
      </c>
      <c r="Y39" s="42">
        <f>J39-'(A) Current Law'!K37</f>
        <v>701.71638143408018</v>
      </c>
      <c r="Z39" s="38">
        <f>O39-'(A) Current Law'!P37</f>
        <v>0.87606940008222312</v>
      </c>
      <c r="AA39" s="44">
        <f>N39-'(A) Current Law'!O37</f>
        <v>0.59099999999999997</v>
      </c>
      <c r="AB39" s="42">
        <f>Q39-'(A) Current Law'!R37</f>
        <v>949479</v>
      </c>
      <c r="AC39" s="42">
        <f>M39-'(A) Current Law'!N37</f>
        <v>2229119</v>
      </c>
      <c r="AD39" s="38">
        <f>S39-'(A) Current Law'!T37</f>
        <v>0.13086992387992824</v>
      </c>
    </row>
    <row r="40" spans="1:30">
      <c r="A40" s="1" t="s">
        <v>80</v>
      </c>
      <c r="B40" s="2" t="s">
        <v>81</v>
      </c>
      <c r="C40" s="20">
        <v>2536695971</v>
      </c>
      <c r="D40" s="21">
        <v>3277.27</v>
      </c>
      <c r="E40" s="22"/>
      <c r="F40" s="48">
        <v>3000</v>
      </c>
      <c r="G40" s="45">
        <f t="shared" si="7"/>
        <v>0</v>
      </c>
      <c r="H40" s="22"/>
      <c r="I40" s="23">
        <v>9831810</v>
      </c>
      <c r="J40" s="24">
        <f t="shared" si="0"/>
        <v>3000</v>
      </c>
      <c r="K40" s="26">
        <f t="shared" si="1"/>
        <v>3.8758330175942084</v>
      </c>
      <c r="L40" s="22"/>
      <c r="M40" s="20">
        <v>981659</v>
      </c>
      <c r="N40" s="26">
        <v>1.9379999999999999</v>
      </c>
      <c r="O40" s="25">
        <f t="shared" si="2"/>
        <v>3.4888497089034876</v>
      </c>
      <c r="P40" s="22"/>
      <c r="Q40" s="24">
        <v>4850000</v>
      </c>
      <c r="R40" s="24">
        <f t="shared" si="3"/>
        <v>1779.4258635998865</v>
      </c>
      <c r="S40" s="26">
        <f t="shared" si="4"/>
        <v>1.9119358628097887</v>
      </c>
      <c r="T40" s="27">
        <f t="shared" si="5"/>
        <v>0.59314195453329555</v>
      </c>
      <c r="U40" s="22"/>
      <c r="V40" s="38">
        <f t="shared" si="6"/>
        <v>2.2989191715005095</v>
      </c>
      <c r="W40" s="22"/>
      <c r="X40" s="42">
        <f>I40-'(A) Current Law'!J38</f>
        <v>1125030</v>
      </c>
      <c r="Y40" s="42">
        <f>J40-'(A) Current Law'!K38</f>
        <v>343.28267124771537</v>
      </c>
      <c r="Z40" s="38">
        <f>O40-'(A) Current Law'!P38</f>
        <v>0.50556196511576346</v>
      </c>
      <c r="AA40" s="44">
        <f>N40-'(A) Current Law'!O38</f>
        <v>0.22199999999999998</v>
      </c>
      <c r="AB40" s="42">
        <f>Q40-'(A) Current Law'!R38</f>
        <v>0</v>
      </c>
      <c r="AC40" s="42">
        <f>M40-'(A) Current Law'!N38</f>
        <v>-157427</v>
      </c>
      <c r="AD40" s="38">
        <f>S40-'(A) Current Law'!T38</f>
        <v>0</v>
      </c>
    </row>
    <row r="41" spans="1:30">
      <c r="A41" s="1" t="s">
        <v>82</v>
      </c>
      <c r="B41" s="2" t="s">
        <v>83</v>
      </c>
      <c r="C41" s="20">
        <v>1739917530</v>
      </c>
      <c r="D41" s="21">
        <v>2584.0699999999997</v>
      </c>
      <c r="E41" s="22"/>
      <c r="F41" s="48">
        <v>3000</v>
      </c>
      <c r="G41" s="45">
        <f t="shared" si="7"/>
        <v>0</v>
      </c>
      <c r="H41" s="22"/>
      <c r="I41" s="23">
        <v>7752209.9999999991</v>
      </c>
      <c r="J41" s="24">
        <f t="shared" si="0"/>
        <v>3000</v>
      </c>
      <c r="K41" s="26">
        <f t="shared" si="1"/>
        <v>4.4555042789872914</v>
      </c>
      <c r="L41" s="22"/>
      <c r="M41" s="20">
        <v>1177793</v>
      </c>
      <c r="N41" s="26">
        <v>2.2280000000000002</v>
      </c>
      <c r="O41" s="25">
        <f t="shared" si="2"/>
        <v>3.7785796663592435</v>
      </c>
      <c r="P41" s="22"/>
      <c r="Q41" s="24">
        <v>3780000</v>
      </c>
      <c r="R41" s="24">
        <f t="shared" si="3"/>
        <v>1918.5985673762709</v>
      </c>
      <c r="S41" s="26">
        <f t="shared" si="4"/>
        <v>2.1725167629065729</v>
      </c>
      <c r="T41" s="27">
        <f t="shared" si="5"/>
        <v>0.63953285579209029</v>
      </c>
      <c r="U41" s="22"/>
      <c r="V41" s="38">
        <f t="shared" si="6"/>
        <v>2.8494413755346208</v>
      </c>
      <c r="W41" s="22"/>
      <c r="X41" s="42">
        <f>I41-'(A) Current Law'!J39</f>
        <v>1463958.9999999991</v>
      </c>
      <c r="Y41" s="42">
        <f>J41-'(A) Current Law'!K39</f>
        <v>566.53225338322864</v>
      </c>
      <c r="Z41" s="38">
        <f>O41-'(A) Current Law'!P39</f>
        <v>0.70448741326262665</v>
      </c>
      <c r="AA41" s="44">
        <f>N41-'(A) Current Law'!O39</f>
        <v>0.42100000000000026</v>
      </c>
      <c r="AB41" s="42">
        <f>Q41-'(A) Current Law'!R39</f>
        <v>0</v>
      </c>
      <c r="AC41" s="42">
        <f>M41-'(A) Current Law'!N39</f>
        <v>238209</v>
      </c>
      <c r="AD41" s="38">
        <f>S41-'(A) Current Law'!T39</f>
        <v>0</v>
      </c>
    </row>
    <row r="42" spans="1:30">
      <c r="A42" s="1" t="s">
        <v>84</v>
      </c>
      <c r="B42" s="2" t="s">
        <v>85</v>
      </c>
      <c r="C42" s="20">
        <v>2704549038</v>
      </c>
      <c r="D42" s="21">
        <v>3726.22</v>
      </c>
      <c r="E42" s="22"/>
      <c r="F42" s="48">
        <v>3000</v>
      </c>
      <c r="G42" s="45">
        <f t="shared" si="7"/>
        <v>0</v>
      </c>
      <c r="H42" s="22"/>
      <c r="I42" s="23">
        <v>11178660</v>
      </c>
      <c r="J42" s="24">
        <f t="shared" si="0"/>
        <v>3000</v>
      </c>
      <c r="K42" s="26">
        <f t="shared" si="1"/>
        <v>4.1332805739276077</v>
      </c>
      <c r="L42" s="22"/>
      <c r="M42" s="20">
        <v>1395305</v>
      </c>
      <c r="N42" s="26">
        <v>2.0670000000000002</v>
      </c>
      <c r="O42" s="25">
        <f t="shared" si="2"/>
        <v>3.6173701650589187</v>
      </c>
      <c r="P42" s="22"/>
      <c r="Q42" s="24">
        <v>7400000</v>
      </c>
      <c r="R42" s="24">
        <f t="shared" si="3"/>
        <v>2360.3826397797234</v>
      </c>
      <c r="S42" s="26">
        <f t="shared" si="4"/>
        <v>2.7361308284771431</v>
      </c>
      <c r="T42" s="27">
        <f t="shared" si="5"/>
        <v>0.78679421325990773</v>
      </c>
      <c r="U42" s="22"/>
      <c r="V42" s="38">
        <f t="shared" si="6"/>
        <v>3.2520412373458321</v>
      </c>
      <c r="W42" s="22"/>
      <c r="X42" s="42">
        <f>I42-'(A) Current Law'!J40</f>
        <v>1715883</v>
      </c>
      <c r="Y42" s="42">
        <f>J42-'(A) Current Law'!K40</f>
        <v>460.4889136980637</v>
      </c>
      <c r="Z42" s="38">
        <f>O42-'(A) Current Law'!P40</f>
        <v>0.60064838062662629</v>
      </c>
      <c r="AA42" s="44">
        <f>N42-'(A) Current Law'!O40</f>
        <v>0.31800000000000006</v>
      </c>
      <c r="AB42" s="42">
        <f>Q42-'(A) Current Law'!R40</f>
        <v>0</v>
      </c>
      <c r="AC42" s="42">
        <f>M42-'(A) Current Law'!N40</f>
        <v>91400</v>
      </c>
      <c r="AD42" s="38">
        <f>S42-'(A) Current Law'!T40</f>
        <v>0</v>
      </c>
    </row>
    <row r="43" spans="1:30">
      <c r="A43" s="1" t="s">
        <v>86</v>
      </c>
      <c r="B43" s="2" t="s">
        <v>87</v>
      </c>
      <c r="C43" s="20">
        <v>566103273</v>
      </c>
      <c r="D43" s="21">
        <v>828.88</v>
      </c>
      <c r="E43" s="22"/>
      <c r="F43" s="48">
        <v>3000</v>
      </c>
      <c r="G43" s="45">
        <f t="shared" si="7"/>
        <v>0</v>
      </c>
      <c r="H43" s="22"/>
      <c r="I43" s="23">
        <v>2486640</v>
      </c>
      <c r="J43" s="24">
        <f t="shared" si="0"/>
        <v>3000</v>
      </c>
      <c r="K43" s="26">
        <f t="shared" si="1"/>
        <v>4.3925554198306154</v>
      </c>
      <c r="L43" s="22"/>
      <c r="M43" s="20">
        <v>365183</v>
      </c>
      <c r="N43" s="26">
        <v>2.1960000000000002</v>
      </c>
      <c r="O43" s="25">
        <f t="shared" si="2"/>
        <v>3.7474734755684764</v>
      </c>
      <c r="P43" s="22"/>
      <c r="Q43" s="24">
        <v>1056000</v>
      </c>
      <c r="R43" s="24">
        <f t="shared" si="3"/>
        <v>1714.5823279606216</v>
      </c>
      <c r="S43" s="26">
        <f t="shared" si="4"/>
        <v>1.8653840215476019</v>
      </c>
      <c r="T43" s="27">
        <f t="shared" si="5"/>
        <v>0.5715274426535405</v>
      </c>
      <c r="U43" s="22"/>
      <c r="V43" s="38">
        <f t="shared" si="6"/>
        <v>2.5104659658097401</v>
      </c>
      <c r="W43" s="22"/>
      <c r="X43" s="42">
        <f>I43-'(A) Current Law'!J41</f>
        <v>144720</v>
      </c>
      <c r="Y43" s="42">
        <f>J43-'(A) Current Law'!K41</f>
        <v>174.59704661712203</v>
      </c>
      <c r="Z43" s="38">
        <f>O43-'(A) Current Law'!P41</f>
        <v>0.41173759474095117</v>
      </c>
      <c r="AA43" s="44">
        <f>N43-'(A) Current Law'!O41</f>
        <v>0.12800000000000011</v>
      </c>
      <c r="AB43" s="42">
        <f>Q43-'(A) Current Law'!R41</f>
        <v>0</v>
      </c>
      <c r="AC43" s="42">
        <f>M43-'(A) Current Law'!N41</f>
        <v>-88366</v>
      </c>
      <c r="AD43" s="38">
        <f>S43-'(A) Current Law'!T41</f>
        <v>0</v>
      </c>
    </row>
    <row r="44" spans="1:30">
      <c r="A44" s="1" t="s">
        <v>88</v>
      </c>
      <c r="B44" s="2" t="s">
        <v>89</v>
      </c>
      <c r="C44" s="20">
        <v>2230059819</v>
      </c>
      <c r="D44" s="21">
        <v>1094.28</v>
      </c>
      <c r="E44" s="22"/>
      <c r="F44" s="48">
        <v>3000</v>
      </c>
      <c r="G44" s="45">
        <f t="shared" si="7"/>
        <v>0</v>
      </c>
      <c r="H44" s="22"/>
      <c r="I44" s="23">
        <v>3282840</v>
      </c>
      <c r="J44" s="24">
        <f t="shared" si="0"/>
        <v>3000</v>
      </c>
      <c r="K44" s="26">
        <f t="shared" si="1"/>
        <v>1.4720860723243228</v>
      </c>
      <c r="L44" s="22"/>
      <c r="M44" s="20">
        <v>0</v>
      </c>
      <c r="N44" s="26">
        <v>0.73599999999999999</v>
      </c>
      <c r="O44" s="25">
        <f t="shared" si="2"/>
        <v>1.4720860723243228</v>
      </c>
      <c r="P44" s="22"/>
      <c r="Q44" s="24">
        <v>2139000</v>
      </c>
      <c r="R44" s="24">
        <f t="shared" si="3"/>
        <v>1954.7099462660381</v>
      </c>
      <c r="S44" s="26">
        <f t="shared" si="4"/>
        <v>0.95916709577735315</v>
      </c>
      <c r="T44" s="27">
        <f t="shared" si="5"/>
        <v>0.65156998208867933</v>
      </c>
      <c r="U44" s="22"/>
      <c r="V44" s="38">
        <f t="shared" si="6"/>
        <v>0.95916709577735315</v>
      </c>
      <c r="W44" s="22"/>
      <c r="X44" s="42">
        <f>I44-'(A) Current Law'!J42</f>
        <v>463072</v>
      </c>
      <c r="Y44" s="42">
        <f>J44-'(A) Current Law'!K42</f>
        <v>423.17505574441657</v>
      </c>
      <c r="Z44" s="38">
        <f>O44-'(A) Current Law'!P42</f>
        <v>0.20765003523880821</v>
      </c>
      <c r="AA44" s="44">
        <f>N44-'(A) Current Law'!O42</f>
        <v>0.10399999999999998</v>
      </c>
      <c r="AB44" s="42">
        <f>Q44-'(A) Current Law'!R42</f>
        <v>0</v>
      </c>
      <c r="AC44" s="42">
        <f>M44-'(A) Current Law'!N42</f>
        <v>0</v>
      </c>
      <c r="AD44" s="38">
        <f>S44-'(A) Current Law'!T42</f>
        <v>0</v>
      </c>
    </row>
    <row r="45" spans="1:30">
      <c r="A45" s="1" t="s">
        <v>90</v>
      </c>
      <c r="B45" s="2" t="s">
        <v>91</v>
      </c>
      <c r="C45" s="20">
        <v>1241660007</v>
      </c>
      <c r="D45" s="21">
        <v>2605.06</v>
      </c>
      <c r="E45" s="22"/>
      <c r="F45" s="48">
        <v>3000</v>
      </c>
      <c r="G45" s="45">
        <f t="shared" si="7"/>
        <v>0</v>
      </c>
      <c r="H45" s="22"/>
      <c r="I45" s="23">
        <v>7815180</v>
      </c>
      <c r="J45" s="24">
        <f t="shared" si="0"/>
        <v>3000</v>
      </c>
      <c r="K45" s="26">
        <f t="shared" si="1"/>
        <v>6.2941384565348253</v>
      </c>
      <c r="L45" s="22"/>
      <c r="M45" s="20">
        <v>1981733</v>
      </c>
      <c r="N45" s="26">
        <v>3.1469999999999998</v>
      </c>
      <c r="O45" s="25">
        <f t="shared" si="2"/>
        <v>4.6981033190352246</v>
      </c>
      <c r="P45" s="22"/>
      <c r="Q45" s="24">
        <v>3745358</v>
      </c>
      <c r="R45" s="24">
        <f t="shared" si="3"/>
        <v>2198.4487881277205</v>
      </c>
      <c r="S45" s="26">
        <f t="shared" si="4"/>
        <v>3.0164118831927555</v>
      </c>
      <c r="T45" s="27">
        <f t="shared" si="5"/>
        <v>0.73281626270924027</v>
      </c>
      <c r="U45" s="22"/>
      <c r="V45" s="38">
        <f t="shared" si="6"/>
        <v>4.6124470206923558</v>
      </c>
      <c r="W45" s="22"/>
      <c r="X45" s="42">
        <f>I45-'(A) Current Law'!J43</f>
        <v>878264</v>
      </c>
      <c r="Y45" s="42">
        <f>J45-'(A) Current Law'!K43</f>
        <v>337.13772427506456</v>
      </c>
      <c r="Z45" s="38">
        <f>O45-'(A) Current Law'!P43</f>
        <v>0.63751590253160195</v>
      </c>
      <c r="AA45" s="44">
        <f>N45-'(A) Current Law'!O43</f>
        <v>0.35399999999999965</v>
      </c>
      <c r="AB45" s="42">
        <f>Q45-'(A) Current Law'!R43</f>
        <v>0</v>
      </c>
      <c r="AC45" s="42">
        <f>M45-'(A) Current Law'!N43</f>
        <v>86686</v>
      </c>
      <c r="AD45" s="38">
        <f>S45-'(A) Current Law'!T43</f>
        <v>0</v>
      </c>
    </row>
    <row r="46" spans="1:30">
      <c r="A46" s="1" t="s">
        <v>92</v>
      </c>
      <c r="B46" s="2" t="s">
        <v>93</v>
      </c>
      <c r="C46" s="20">
        <v>3259298505.8000002</v>
      </c>
      <c r="D46" s="21">
        <v>893.58</v>
      </c>
      <c r="E46" s="22"/>
      <c r="F46" s="48">
        <v>3000</v>
      </c>
      <c r="G46" s="45">
        <f t="shared" si="7"/>
        <v>0</v>
      </c>
      <c r="H46" s="22"/>
      <c r="I46" s="23">
        <v>2689640.0436</v>
      </c>
      <c r="J46" s="24">
        <f t="shared" si="0"/>
        <v>3009.9599852279594</v>
      </c>
      <c r="K46" s="26">
        <f t="shared" si="1"/>
        <v>0.82522053098656678</v>
      </c>
      <c r="L46" s="22"/>
      <c r="M46" s="20">
        <v>0</v>
      </c>
      <c r="N46" s="26">
        <v>0.41299999999999998</v>
      </c>
      <c r="O46" s="25">
        <f t="shared" si="2"/>
        <v>0.82522053098656678</v>
      </c>
      <c r="P46" s="22"/>
      <c r="Q46" s="24">
        <v>2180316</v>
      </c>
      <c r="R46" s="24">
        <f t="shared" si="3"/>
        <v>2439.9785133955547</v>
      </c>
      <c r="S46" s="26">
        <f t="shared" si="4"/>
        <v>0.6689525356821644</v>
      </c>
      <c r="T46" s="27">
        <f t="shared" si="5"/>
        <v>0.81063486736378099</v>
      </c>
      <c r="U46" s="22"/>
      <c r="V46" s="38">
        <f t="shared" si="6"/>
        <v>0.6689525356821644</v>
      </c>
      <c r="W46" s="22"/>
      <c r="X46" s="42">
        <f>I46-'(A) Current Law'!J44</f>
        <v>578495.04359999998</v>
      </c>
      <c r="Y46" s="42">
        <f>J46-'(A) Current Law'!K44</f>
        <v>647.39032162761032</v>
      </c>
      <c r="Z46" s="38">
        <f>O46-'(A) Current Law'!P44</f>
        <v>0.17749066020511894</v>
      </c>
      <c r="AA46" s="44">
        <f>N46-'(A) Current Law'!O44</f>
        <v>8.8999999999999968E-2</v>
      </c>
      <c r="AB46" s="42">
        <f>Q46-'(A) Current Law'!R44</f>
        <v>69171</v>
      </c>
      <c r="AC46" s="42">
        <f>M46-'(A) Current Law'!N44</f>
        <v>0</v>
      </c>
      <c r="AD46" s="38">
        <f>S46-'(A) Current Law'!T44</f>
        <v>2.1222664900716559E-2</v>
      </c>
    </row>
    <row r="47" spans="1:30">
      <c r="A47" s="1" t="s">
        <v>94</v>
      </c>
      <c r="B47" s="2" t="s">
        <v>95</v>
      </c>
      <c r="C47" s="20">
        <v>6306254356</v>
      </c>
      <c r="D47" s="21">
        <v>10925.039999999999</v>
      </c>
      <c r="E47" s="22"/>
      <c r="F47" s="48">
        <v>3000</v>
      </c>
      <c r="G47" s="45">
        <f t="shared" si="7"/>
        <v>0</v>
      </c>
      <c r="H47" s="22"/>
      <c r="I47" s="23">
        <v>32775119.999999996</v>
      </c>
      <c r="J47" s="24">
        <f t="shared" si="0"/>
        <v>3000</v>
      </c>
      <c r="K47" s="26">
        <f t="shared" si="1"/>
        <v>5.1972404140052735</v>
      </c>
      <c r="L47" s="22"/>
      <c r="M47" s="20">
        <v>6607989</v>
      </c>
      <c r="N47" s="26">
        <v>2.5990000000000002</v>
      </c>
      <c r="O47" s="25">
        <f t="shared" si="2"/>
        <v>4.149393526301969</v>
      </c>
      <c r="P47" s="22"/>
      <c r="Q47" s="24">
        <v>20200000</v>
      </c>
      <c r="R47" s="24">
        <f t="shared" si="3"/>
        <v>2453.8115192255591</v>
      </c>
      <c r="S47" s="26">
        <f t="shared" si="4"/>
        <v>3.2031692443202813</v>
      </c>
      <c r="T47" s="27">
        <f t="shared" si="5"/>
        <v>0.81793717307518643</v>
      </c>
      <c r="U47" s="22"/>
      <c r="V47" s="38">
        <f t="shared" si="6"/>
        <v>4.2510161320235849</v>
      </c>
      <c r="W47" s="22"/>
      <c r="X47" s="42">
        <f>I47-'(A) Current Law'!J45</f>
        <v>-892425.00000000373</v>
      </c>
      <c r="Y47" s="42">
        <f>J47-'(A) Current Law'!K45</f>
        <v>-81.686199775927889</v>
      </c>
      <c r="Z47" s="38">
        <f>O47-'(A) Current Law'!P45</f>
        <v>-2.6427097702052649E-2</v>
      </c>
      <c r="AA47" s="44">
        <f>N47-'(A) Current Law'!O45</f>
        <v>0.16900000000000004</v>
      </c>
      <c r="AB47" s="42">
        <f>Q47-'(A) Current Law'!R45</f>
        <v>0</v>
      </c>
      <c r="AC47" s="42">
        <f>M47-'(A) Current Law'!N45</f>
        <v>-725769</v>
      </c>
      <c r="AD47" s="38">
        <f>S47-'(A) Current Law'!T45</f>
        <v>0</v>
      </c>
    </row>
    <row r="48" spans="1:30">
      <c r="A48" s="1" t="s">
        <v>96</v>
      </c>
      <c r="B48" s="2" t="s">
        <v>97</v>
      </c>
      <c r="C48" s="20">
        <v>352435795</v>
      </c>
      <c r="D48" s="21">
        <v>613.59999999999991</v>
      </c>
      <c r="E48" s="22"/>
      <c r="F48" s="48">
        <v>3000</v>
      </c>
      <c r="G48" s="45">
        <f t="shared" si="7"/>
        <v>0</v>
      </c>
      <c r="H48" s="22"/>
      <c r="I48" s="23">
        <v>1891957.7639999997</v>
      </c>
      <c r="J48" s="24">
        <f t="shared" si="0"/>
        <v>3083.3731486310298</v>
      </c>
      <c r="K48" s="26">
        <f t="shared" si="1"/>
        <v>5.368233848097069</v>
      </c>
      <c r="L48" s="22"/>
      <c r="M48" s="20">
        <v>399327</v>
      </c>
      <c r="N48" s="26">
        <v>2.6840000000000002</v>
      </c>
      <c r="O48" s="25">
        <f t="shared" si="2"/>
        <v>4.2351849192843751</v>
      </c>
      <c r="P48" s="22"/>
      <c r="Q48" s="24">
        <v>950000</v>
      </c>
      <c r="R48" s="24">
        <f t="shared" si="3"/>
        <v>2199.0335723598437</v>
      </c>
      <c r="S48" s="26">
        <f t="shared" si="4"/>
        <v>2.6955264291471872</v>
      </c>
      <c r="T48" s="27">
        <f t="shared" si="5"/>
        <v>0.71319086803884923</v>
      </c>
      <c r="U48" s="22"/>
      <c r="V48" s="38">
        <f t="shared" si="6"/>
        <v>3.8285753579598802</v>
      </c>
      <c r="W48" s="22"/>
      <c r="X48" s="42">
        <f>I48-'(A) Current Law'!J46</f>
        <v>360437.76399999973</v>
      </c>
      <c r="Y48" s="42">
        <f>J48-'(A) Current Law'!K46</f>
        <v>587.41486962190311</v>
      </c>
      <c r="Z48" s="38">
        <f>O48-'(A) Current Law'!P46</f>
        <v>0.79555700067298663</v>
      </c>
      <c r="AA48" s="44">
        <f>N48-'(A) Current Law'!O46</f>
        <v>0.51100000000000012</v>
      </c>
      <c r="AB48" s="42">
        <f>Q48-'(A) Current Law'!R46</f>
        <v>0</v>
      </c>
      <c r="AC48" s="42">
        <f>M48-'(A) Current Law'!N46</f>
        <v>80055</v>
      </c>
      <c r="AD48" s="38">
        <f>S48-'(A) Current Law'!T46</f>
        <v>0</v>
      </c>
    </row>
    <row r="49" spans="1:30">
      <c r="A49" s="1" t="s">
        <v>98</v>
      </c>
      <c r="B49" s="2" t="s">
        <v>99</v>
      </c>
      <c r="C49" s="20">
        <v>1040270385</v>
      </c>
      <c r="D49" s="21">
        <v>1105.56</v>
      </c>
      <c r="E49" s="22"/>
      <c r="F49" s="48">
        <v>3000</v>
      </c>
      <c r="G49" s="45">
        <f t="shared" si="7"/>
        <v>0</v>
      </c>
      <c r="H49" s="22"/>
      <c r="I49" s="23">
        <v>3316680</v>
      </c>
      <c r="J49" s="24">
        <f t="shared" si="0"/>
        <v>3000</v>
      </c>
      <c r="K49" s="26">
        <f t="shared" si="1"/>
        <v>3.1882864761164953</v>
      </c>
      <c r="L49" s="22"/>
      <c r="M49" s="20">
        <v>44736</v>
      </c>
      <c r="N49" s="26">
        <v>1.5940000000000001</v>
      </c>
      <c r="O49" s="25">
        <f t="shared" si="2"/>
        <v>3.1452822719739348</v>
      </c>
      <c r="P49" s="22"/>
      <c r="Q49" s="24">
        <v>2380000</v>
      </c>
      <c r="R49" s="24">
        <f t="shared" si="3"/>
        <v>2193.2197257498465</v>
      </c>
      <c r="S49" s="26">
        <f t="shared" si="4"/>
        <v>2.2878667261108272</v>
      </c>
      <c r="T49" s="27">
        <f t="shared" si="5"/>
        <v>0.73107324191661538</v>
      </c>
      <c r="U49" s="22"/>
      <c r="V49" s="38">
        <f t="shared" si="6"/>
        <v>2.3308709302533877</v>
      </c>
      <c r="W49" s="22"/>
      <c r="X49" s="42">
        <f>I49-'(A) Current Law'!J47</f>
        <v>-459413</v>
      </c>
      <c r="Y49" s="42">
        <f>J49-'(A) Current Law'!K47</f>
        <v>-415.547776692355</v>
      </c>
      <c r="Z49" s="38">
        <f>O49-'(A) Current Law'!P47</f>
        <v>-0.39365246372941787</v>
      </c>
      <c r="AA49" s="44">
        <f>N49-'(A) Current Law'!O47</f>
        <v>0.23599999999999999</v>
      </c>
      <c r="AB49" s="42">
        <f>Q49-'(A) Current Law'!R47</f>
        <v>0</v>
      </c>
      <c r="AC49" s="42">
        <f>M49-'(A) Current Law'!N47</f>
        <v>-49908</v>
      </c>
      <c r="AD49" s="38">
        <f>S49-'(A) Current Law'!T47</f>
        <v>0</v>
      </c>
    </row>
    <row r="50" spans="1:30">
      <c r="A50" s="1" t="s">
        <v>100</v>
      </c>
      <c r="B50" s="2" t="s">
        <v>101</v>
      </c>
      <c r="C50" s="20">
        <v>117444366</v>
      </c>
      <c r="D50" s="21">
        <v>172.41</v>
      </c>
      <c r="E50" s="22"/>
      <c r="F50" s="48">
        <v>3000</v>
      </c>
      <c r="G50" s="45">
        <f t="shared" si="7"/>
        <v>0</v>
      </c>
      <c r="H50" s="22"/>
      <c r="I50" s="23">
        <v>697775.97400000005</v>
      </c>
      <c r="J50" s="24">
        <f t="shared" si="0"/>
        <v>4047.1896873731225</v>
      </c>
      <c r="K50" s="26">
        <f t="shared" si="1"/>
        <v>5.9413320346077736</v>
      </c>
      <c r="L50" s="22"/>
      <c r="M50" s="20">
        <v>166752</v>
      </c>
      <c r="N50" s="26">
        <v>2.9710000000000001</v>
      </c>
      <c r="O50" s="25">
        <f t="shared" si="2"/>
        <v>4.5214938109504548</v>
      </c>
      <c r="P50" s="22"/>
      <c r="Q50" s="24">
        <v>463179</v>
      </c>
      <c r="R50" s="24">
        <f t="shared" si="3"/>
        <v>3653.6801809639815</v>
      </c>
      <c r="S50" s="26">
        <f t="shared" si="4"/>
        <v>3.943816257648324</v>
      </c>
      <c r="T50" s="27">
        <f t="shared" si="5"/>
        <v>0.90276969037629828</v>
      </c>
      <c r="U50" s="22"/>
      <c r="V50" s="38">
        <f t="shared" si="6"/>
        <v>5.3636544813056419</v>
      </c>
      <c r="W50" s="22"/>
      <c r="X50" s="42">
        <f>I50-'(A) Current Law'!J48</f>
        <v>-19405.025999999954</v>
      </c>
      <c r="Y50" s="42">
        <f>J50-'(A) Current Law'!K48</f>
        <v>-112.55162693579268</v>
      </c>
      <c r="Z50" s="38">
        <f>O50-'(A) Current Law'!P48</f>
        <v>-0.1250636918590029</v>
      </c>
      <c r="AA50" s="44">
        <f>N50-'(A) Current Law'!O48</f>
        <v>0.24400000000000022</v>
      </c>
      <c r="AB50" s="42">
        <f>Q50-'(A) Current Law'!R48</f>
        <v>0</v>
      </c>
      <c r="AC50" s="42">
        <f>M50-'(A) Current Law'!N48</f>
        <v>-4717</v>
      </c>
      <c r="AD50" s="38">
        <f>S50-'(A) Current Law'!T48</f>
        <v>0</v>
      </c>
    </row>
    <row r="51" spans="1:30">
      <c r="A51" s="1" t="s">
        <v>102</v>
      </c>
      <c r="B51" s="2" t="s">
        <v>103</v>
      </c>
      <c r="C51" s="20">
        <v>100798300</v>
      </c>
      <c r="D51" s="21">
        <v>178.59</v>
      </c>
      <c r="E51" s="22"/>
      <c r="F51" s="48">
        <v>3000</v>
      </c>
      <c r="G51" s="45">
        <f t="shared" si="7"/>
        <v>0</v>
      </c>
      <c r="H51" s="22"/>
      <c r="I51" s="23">
        <v>715306.64120000007</v>
      </c>
      <c r="J51" s="24">
        <f t="shared" si="0"/>
        <v>4005.3006394534973</v>
      </c>
      <c r="K51" s="26">
        <f t="shared" si="1"/>
        <v>7.0964157252652083</v>
      </c>
      <c r="L51" s="22"/>
      <c r="M51" s="20">
        <v>201306</v>
      </c>
      <c r="N51" s="26">
        <v>3.548</v>
      </c>
      <c r="O51" s="25">
        <f t="shared" si="2"/>
        <v>5.0992987103949181</v>
      </c>
      <c r="P51" s="22"/>
      <c r="Q51" s="24">
        <v>85000</v>
      </c>
      <c r="R51" s="24">
        <f t="shared" si="3"/>
        <v>1603.1468727252366</v>
      </c>
      <c r="S51" s="26">
        <f t="shared" si="4"/>
        <v>0.84326819003891929</v>
      </c>
      <c r="T51" s="27">
        <f t="shared" si="5"/>
        <v>0.40025631457816802</v>
      </c>
      <c r="U51" s="22"/>
      <c r="V51" s="38">
        <f t="shared" si="6"/>
        <v>2.84038520490921</v>
      </c>
      <c r="W51" s="22"/>
      <c r="X51" s="42">
        <f>I51-'(A) Current Law'!J49</f>
        <v>-138519.35879999993</v>
      </c>
      <c r="Y51" s="42">
        <f>J51-'(A) Current Law'!K49</f>
        <v>-775.62774399462387</v>
      </c>
      <c r="Z51" s="38">
        <f>O51-'(A) Current Law'!P49</f>
        <v>-0.40311551682915159</v>
      </c>
      <c r="AA51" s="44">
        <f>N51-'(A) Current Law'!O49</f>
        <v>-0.68700000000000028</v>
      </c>
      <c r="AB51" s="42">
        <f>Q51-'(A) Current Law'!R49</f>
        <v>0</v>
      </c>
      <c r="AC51" s="42">
        <f>M51-'(A) Current Law'!N49</f>
        <v>-97886</v>
      </c>
      <c r="AD51" s="38">
        <f>S51-'(A) Current Law'!T49</f>
        <v>0</v>
      </c>
    </row>
    <row r="52" spans="1:30" ht="31.2">
      <c r="A52" s="1" t="s">
        <v>104</v>
      </c>
      <c r="B52" s="2" t="s">
        <v>105</v>
      </c>
      <c r="C52" s="20">
        <v>629371317</v>
      </c>
      <c r="D52" s="21">
        <v>880.01</v>
      </c>
      <c r="E52" s="22"/>
      <c r="F52" s="48">
        <v>3000</v>
      </c>
      <c r="G52" s="45">
        <f t="shared" si="7"/>
        <v>0</v>
      </c>
      <c r="H52" s="22"/>
      <c r="I52" s="23">
        <v>2647952.852</v>
      </c>
      <c r="J52" s="24">
        <f t="shared" si="0"/>
        <v>3009.0031386006976</v>
      </c>
      <c r="K52" s="26">
        <f t="shared" si="1"/>
        <v>4.2072982680906001</v>
      </c>
      <c r="L52" s="22"/>
      <c r="M52" s="20">
        <v>347984</v>
      </c>
      <c r="N52" s="26">
        <v>2.1040000000000001</v>
      </c>
      <c r="O52" s="25">
        <f t="shared" si="2"/>
        <v>3.6543909610675822</v>
      </c>
      <c r="P52" s="22"/>
      <c r="Q52" s="24">
        <v>1975000</v>
      </c>
      <c r="R52" s="24">
        <f t="shared" si="3"/>
        <v>2639.7245485846752</v>
      </c>
      <c r="S52" s="26">
        <f t="shared" si="4"/>
        <v>3.1380521270244031</v>
      </c>
      <c r="T52" s="27">
        <f t="shared" si="5"/>
        <v>0.8772754387395717</v>
      </c>
      <c r="U52" s="22"/>
      <c r="V52" s="38">
        <f t="shared" si="6"/>
        <v>3.690959434047421</v>
      </c>
      <c r="W52" s="22"/>
      <c r="X52" s="42">
        <f>I52-'(A) Current Law'!J50</f>
        <v>325648.85199999996</v>
      </c>
      <c r="Y52" s="42">
        <f>J52-'(A) Current Law'!K50</f>
        <v>370.05130850785781</v>
      </c>
      <c r="Z52" s="38">
        <f>O52-'(A) Current Law'!P50</f>
        <v>0.36042769327538338</v>
      </c>
      <c r="AA52" s="44">
        <f>N52-'(A) Current Law'!O50</f>
        <v>0.44100000000000006</v>
      </c>
      <c r="AB52" s="42">
        <f>Q52-'(A) Current Law'!R50</f>
        <v>0</v>
      </c>
      <c r="AC52" s="42">
        <f>M52-'(A) Current Law'!N50</f>
        <v>98806</v>
      </c>
      <c r="AD52" s="38">
        <f>S52-'(A) Current Law'!T50</f>
        <v>0</v>
      </c>
    </row>
    <row r="53" spans="1:30">
      <c r="A53" s="1" t="s">
        <v>106</v>
      </c>
      <c r="B53" s="2" t="s">
        <v>107</v>
      </c>
      <c r="C53" s="20">
        <v>1167001208</v>
      </c>
      <c r="D53" s="21">
        <v>2674.0099999999998</v>
      </c>
      <c r="E53" s="22"/>
      <c r="F53" s="48">
        <v>3000</v>
      </c>
      <c r="G53" s="45">
        <f t="shared" si="7"/>
        <v>0</v>
      </c>
      <c r="H53" s="22"/>
      <c r="I53" s="23">
        <v>8022029.9999999991</v>
      </c>
      <c r="J53" s="24">
        <f t="shared" si="0"/>
        <v>3000</v>
      </c>
      <c r="K53" s="26">
        <f t="shared" si="1"/>
        <v>6.8740545810985987</v>
      </c>
      <c r="L53" s="22"/>
      <c r="M53" s="20">
        <v>2200982</v>
      </c>
      <c r="N53" s="26">
        <v>3.4369999999999998</v>
      </c>
      <c r="O53" s="25">
        <f t="shared" si="2"/>
        <v>4.9880393954142326</v>
      </c>
      <c r="P53" s="22"/>
      <c r="Q53" s="24">
        <v>2400000</v>
      </c>
      <c r="R53" s="24">
        <f t="shared" si="3"/>
        <v>1720.6300649586203</v>
      </c>
      <c r="S53" s="26">
        <f t="shared" si="4"/>
        <v>2.0565531411172282</v>
      </c>
      <c r="T53" s="27">
        <f t="shared" si="5"/>
        <v>0.57354335498620679</v>
      </c>
      <c r="U53" s="22"/>
      <c r="V53" s="38">
        <f t="shared" si="6"/>
        <v>3.9425683268015947</v>
      </c>
      <c r="W53" s="22"/>
      <c r="X53" s="42">
        <f>I53-'(A) Current Law'!J51</f>
        <v>1638359.9999999991</v>
      </c>
      <c r="Y53" s="42">
        <f>J53-'(A) Current Law'!K51</f>
        <v>612.69778347874535</v>
      </c>
      <c r="Z53" s="38">
        <f>O53-'(A) Current Law'!P51</f>
        <v>0.98593042758872507</v>
      </c>
      <c r="AA53" s="44">
        <f>N53-'(A) Current Law'!O51</f>
        <v>0.70199999999999996</v>
      </c>
      <c r="AB53" s="42">
        <f>Q53-'(A) Current Law'!R51</f>
        <v>0</v>
      </c>
      <c r="AC53" s="42">
        <f>M53-'(A) Current Law'!N51</f>
        <v>487778</v>
      </c>
      <c r="AD53" s="38">
        <f>S53-'(A) Current Law'!T51</f>
        <v>0</v>
      </c>
    </row>
    <row r="54" spans="1:30">
      <c r="A54" s="1" t="s">
        <v>108</v>
      </c>
      <c r="B54" s="2" t="s">
        <v>109</v>
      </c>
      <c r="C54" s="20">
        <v>579750674</v>
      </c>
      <c r="D54" s="21">
        <v>616.89</v>
      </c>
      <c r="E54" s="22"/>
      <c r="F54" s="48">
        <v>3000</v>
      </c>
      <c r="G54" s="45">
        <f t="shared" si="7"/>
        <v>0</v>
      </c>
      <c r="H54" s="22"/>
      <c r="I54" s="23">
        <v>1930470.7364000001</v>
      </c>
      <c r="J54" s="24">
        <f t="shared" si="0"/>
        <v>3129.3597503606802</v>
      </c>
      <c r="K54" s="26">
        <f t="shared" si="1"/>
        <v>3.3298292231049653</v>
      </c>
      <c r="L54" s="22"/>
      <c r="M54" s="20">
        <v>66088</v>
      </c>
      <c r="N54" s="26">
        <v>1.665</v>
      </c>
      <c r="O54" s="25">
        <f t="shared" si="2"/>
        <v>3.2158353927157317</v>
      </c>
      <c r="P54" s="22"/>
      <c r="Q54" s="24">
        <v>1455000</v>
      </c>
      <c r="R54" s="24">
        <f t="shared" si="3"/>
        <v>2465.7361928382693</v>
      </c>
      <c r="S54" s="26">
        <f t="shared" si="4"/>
        <v>2.5096995402544371</v>
      </c>
      <c r="T54" s="27">
        <f t="shared" si="5"/>
        <v>0.78793631590426005</v>
      </c>
      <c r="U54" s="22"/>
      <c r="V54" s="38">
        <f t="shared" si="6"/>
        <v>2.6236933706436711</v>
      </c>
      <c r="W54" s="22"/>
      <c r="X54" s="42">
        <f>I54-'(A) Current Law'!J52</f>
        <v>-38147.263599999947</v>
      </c>
      <c r="Y54" s="42">
        <f>J54-'(A) Current Law'!K52</f>
        <v>-61.838032064063555</v>
      </c>
      <c r="Z54" s="38">
        <f>O54-'(A) Current Law'!P52</f>
        <v>0.25115923608223367</v>
      </c>
      <c r="AA54" s="44">
        <f>N54-'(A) Current Law'!O52</f>
        <v>-3.2999999999999918E-2</v>
      </c>
      <c r="AB54" s="42">
        <f>Q54-'(A) Current Law'!R52</f>
        <v>0</v>
      </c>
      <c r="AC54" s="42">
        <f>M54-'(A) Current Law'!N52</f>
        <v>-183757</v>
      </c>
      <c r="AD54" s="38">
        <f>S54-'(A) Current Law'!T52</f>
        <v>0</v>
      </c>
    </row>
    <row r="55" spans="1:30">
      <c r="A55" s="1" t="s">
        <v>110</v>
      </c>
      <c r="B55" s="2" t="s">
        <v>111</v>
      </c>
      <c r="C55" s="20">
        <v>503371138</v>
      </c>
      <c r="D55" s="21">
        <v>555.54</v>
      </c>
      <c r="E55" s="22"/>
      <c r="F55" s="48">
        <v>3000</v>
      </c>
      <c r="G55" s="45">
        <f t="shared" si="7"/>
        <v>0</v>
      </c>
      <c r="H55" s="22"/>
      <c r="I55" s="23">
        <v>1666620</v>
      </c>
      <c r="J55" s="24">
        <f t="shared" si="0"/>
        <v>3000</v>
      </c>
      <c r="K55" s="26">
        <f t="shared" si="1"/>
        <v>3.3109168845512951</v>
      </c>
      <c r="L55" s="22"/>
      <c r="M55" s="20">
        <v>52365</v>
      </c>
      <c r="N55" s="26">
        <v>1.655</v>
      </c>
      <c r="O55" s="25">
        <f t="shared" si="2"/>
        <v>3.2068882741544864</v>
      </c>
      <c r="P55" s="22"/>
      <c r="Q55" s="24">
        <v>1200000</v>
      </c>
      <c r="R55" s="24">
        <f t="shared" si="3"/>
        <v>2254.3201209633871</v>
      </c>
      <c r="S55" s="26">
        <f t="shared" si="4"/>
        <v>2.3839269068303235</v>
      </c>
      <c r="T55" s="27">
        <f t="shared" si="5"/>
        <v>0.75144004032112899</v>
      </c>
      <c r="U55" s="22"/>
      <c r="V55" s="38">
        <f t="shared" si="6"/>
        <v>2.4879555172271317</v>
      </c>
      <c r="W55" s="22"/>
      <c r="X55" s="42">
        <f>I55-'(A) Current Law'!J53</f>
        <v>88866</v>
      </c>
      <c r="Y55" s="42">
        <f>J55-'(A) Current Law'!K53</f>
        <v>159.96327897181118</v>
      </c>
      <c r="Z55" s="38">
        <f>O55-'(A) Current Law'!P53</f>
        <v>0.1295008693962898</v>
      </c>
      <c r="AA55" s="44">
        <f>N55-'(A) Current Law'!O53</f>
        <v>0.33099999999999996</v>
      </c>
      <c r="AB55" s="42">
        <f>Q55-'(A) Current Law'!R53</f>
        <v>0</v>
      </c>
      <c r="AC55" s="42">
        <f>M55-'(A) Current Law'!N53</f>
        <v>23679</v>
      </c>
      <c r="AD55" s="38">
        <f>S55-'(A) Current Law'!T53</f>
        <v>0</v>
      </c>
    </row>
    <row r="56" spans="1:30">
      <c r="A56" s="1" t="s">
        <v>112</v>
      </c>
      <c r="B56" s="2" t="s">
        <v>113</v>
      </c>
      <c r="C56" s="20">
        <v>154083776</v>
      </c>
      <c r="D56" s="21">
        <v>317.94</v>
      </c>
      <c r="E56" s="22"/>
      <c r="F56" s="48">
        <v>3000</v>
      </c>
      <c r="G56" s="45">
        <f t="shared" si="7"/>
        <v>0</v>
      </c>
      <c r="H56" s="22"/>
      <c r="I56" s="23">
        <v>974116.68759999995</v>
      </c>
      <c r="J56" s="24">
        <f t="shared" si="0"/>
        <v>3063.838106560986</v>
      </c>
      <c r="K56" s="26">
        <f t="shared" si="1"/>
        <v>6.3219938716974324</v>
      </c>
      <c r="L56" s="22"/>
      <c r="M56" s="20">
        <v>248075</v>
      </c>
      <c r="N56" s="26">
        <v>3.161</v>
      </c>
      <c r="O56" s="25">
        <f t="shared" si="2"/>
        <v>4.7119930887467341</v>
      </c>
      <c r="P56" s="22"/>
      <c r="Q56" s="24">
        <v>560000</v>
      </c>
      <c r="R56" s="24">
        <f t="shared" si="3"/>
        <v>2541.5958985972197</v>
      </c>
      <c r="S56" s="26">
        <f t="shared" si="4"/>
        <v>3.6343865300912666</v>
      </c>
      <c r="T56" s="27">
        <f t="shared" si="5"/>
        <v>0.82954640885057762</v>
      </c>
      <c r="U56" s="22"/>
      <c r="V56" s="38">
        <f t="shared" si="6"/>
        <v>5.2443873130419654</v>
      </c>
      <c r="W56" s="22"/>
      <c r="X56" s="42">
        <f>I56-'(A) Current Law'!J54</f>
        <v>-48519.312400000053</v>
      </c>
      <c r="Y56" s="42">
        <f>J56-'(A) Current Law'!K54</f>
        <v>-152.60524753098116</v>
      </c>
      <c r="Z56" s="38">
        <f>O56-'(A) Current Law'!P54</f>
        <v>-0.70769496458861525</v>
      </c>
      <c r="AA56" s="44">
        <f>N56-'(A) Current Law'!O54</f>
        <v>0.67700000000000005</v>
      </c>
      <c r="AB56" s="42">
        <f>Q56-'(A) Current Law'!R54</f>
        <v>0</v>
      </c>
      <c r="AC56" s="42">
        <f>M56-'(A) Current Law'!N54</f>
        <v>60525</v>
      </c>
      <c r="AD56" s="38">
        <f>S56-'(A) Current Law'!T54</f>
        <v>0</v>
      </c>
    </row>
    <row r="57" spans="1:30">
      <c r="A57" s="1" t="s">
        <v>114</v>
      </c>
      <c r="B57" s="2" t="s">
        <v>115</v>
      </c>
      <c r="C57" s="20">
        <v>195440486</v>
      </c>
      <c r="D57" s="21">
        <v>175.04</v>
      </c>
      <c r="E57" s="22"/>
      <c r="F57" s="48">
        <v>3000</v>
      </c>
      <c r="G57" s="45">
        <f t="shared" si="7"/>
        <v>0</v>
      </c>
      <c r="H57" s="22"/>
      <c r="I57" s="23">
        <v>696598.80960000004</v>
      </c>
      <c r="J57" s="24">
        <f t="shared" si="0"/>
        <v>3979.6549908592324</v>
      </c>
      <c r="K57" s="26">
        <f t="shared" si="1"/>
        <v>3.5642502935650704</v>
      </c>
      <c r="L57" s="22"/>
      <c r="M57" s="20">
        <v>45150</v>
      </c>
      <c r="N57" s="26">
        <v>1.782</v>
      </c>
      <c r="O57" s="25">
        <f t="shared" si="2"/>
        <v>3.3332336760562495</v>
      </c>
      <c r="P57" s="22"/>
      <c r="Q57" s="24">
        <v>398281</v>
      </c>
      <c r="R57" s="24">
        <f t="shared" si="3"/>
        <v>2533.3123857404025</v>
      </c>
      <c r="S57" s="26">
        <f t="shared" si="4"/>
        <v>2.0378633319608102</v>
      </c>
      <c r="T57" s="27">
        <f t="shared" si="5"/>
        <v>0.63656583084692075</v>
      </c>
      <c r="U57" s="22"/>
      <c r="V57" s="38">
        <f t="shared" si="6"/>
        <v>2.2688799494696301</v>
      </c>
      <c r="W57" s="22"/>
      <c r="X57" s="42">
        <f>I57-'(A) Current Law'!J55</f>
        <v>-85195.190399999963</v>
      </c>
      <c r="Y57" s="42">
        <f>J57-'(A) Current Law'!K55</f>
        <v>-486.71840950639853</v>
      </c>
      <c r="Z57" s="38">
        <f>O57-'(A) Current Law'!P55</f>
        <v>-0.11497715166344813</v>
      </c>
      <c r="AA57" s="44">
        <f>N57-'(A) Current Law'!O55</f>
        <v>-3.6999999999999922E-2</v>
      </c>
      <c r="AB57" s="42">
        <f>Q57-'(A) Current Law'!R55</f>
        <v>0</v>
      </c>
      <c r="AC57" s="42">
        <f>M57-'(A) Current Law'!N55</f>
        <v>-62724</v>
      </c>
      <c r="AD57" s="38">
        <f>S57-'(A) Current Law'!T55</f>
        <v>0</v>
      </c>
    </row>
    <row r="58" spans="1:30">
      <c r="A58" s="1" t="s">
        <v>116</v>
      </c>
      <c r="B58" s="2" t="s">
        <v>117</v>
      </c>
      <c r="C58" s="20">
        <v>2363998955.0300002</v>
      </c>
      <c r="D58" s="21">
        <v>1025.3</v>
      </c>
      <c r="E58" s="22"/>
      <c r="F58" s="48">
        <v>3000</v>
      </c>
      <c r="G58" s="45">
        <f t="shared" si="7"/>
        <v>0</v>
      </c>
      <c r="H58" s="22"/>
      <c r="I58" s="23">
        <v>3075900</v>
      </c>
      <c r="J58" s="24">
        <f t="shared" si="0"/>
        <v>3000</v>
      </c>
      <c r="K58" s="26">
        <f t="shared" si="1"/>
        <v>1.3011427071299044</v>
      </c>
      <c r="L58" s="22"/>
      <c r="M58" s="20">
        <v>0</v>
      </c>
      <c r="N58" s="26">
        <v>0.65100000000000002</v>
      </c>
      <c r="O58" s="25">
        <f t="shared" si="2"/>
        <v>1.3011427071299044</v>
      </c>
      <c r="P58" s="22"/>
      <c r="Q58" s="24">
        <v>2179619</v>
      </c>
      <c r="R58" s="24">
        <f t="shared" si="3"/>
        <v>2125.8353652589485</v>
      </c>
      <c r="S58" s="26">
        <f t="shared" si="4"/>
        <v>0.92200506068850596</v>
      </c>
      <c r="T58" s="27">
        <f t="shared" si="5"/>
        <v>0.70861178841964956</v>
      </c>
      <c r="U58" s="22"/>
      <c r="V58" s="38">
        <f t="shared" si="6"/>
        <v>0.92200506068850596</v>
      </c>
      <c r="W58" s="22"/>
      <c r="X58" s="42">
        <f>I58-'(A) Current Law'!J56</f>
        <v>603261</v>
      </c>
      <c r="Y58" s="42">
        <f>J58-'(A) Current Law'!K56</f>
        <v>588.37510972398331</v>
      </c>
      <c r="Z58" s="38">
        <f>O58-'(A) Current Law'!P56</f>
        <v>0.255186661024706</v>
      </c>
      <c r="AA58" s="44">
        <f>N58-'(A) Current Law'!O56</f>
        <v>0.128</v>
      </c>
      <c r="AB58" s="42">
        <f>Q58-'(A) Current Law'!R56</f>
        <v>0</v>
      </c>
      <c r="AC58" s="42">
        <f>M58-'(A) Current Law'!N56</f>
        <v>0</v>
      </c>
      <c r="AD58" s="38">
        <f>S58-'(A) Current Law'!T56</f>
        <v>0</v>
      </c>
    </row>
    <row r="59" spans="1:30">
      <c r="A59" s="1" t="s">
        <v>118</v>
      </c>
      <c r="B59" s="2" t="s">
        <v>119</v>
      </c>
      <c r="C59" s="20">
        <v>384252712</v>
      </c>
      <c r="D59" s="21">
        <v>355.65999999999997</v>
      </c>
      <c r="E59" s="22"/>
      <c r="F59" s="48">
        <v>3000</v>
      </c>
      <c r="G59" s="45">
        <f t="shared" si="7"/>
        <v>0</v>
      </c>
      <c r="H59" s="22"/>
      <c r="I59" s="23">
        <v>1227506.8</v>
      </c>
      <c r="J59" s="24">
        <f t="shared" si="0"/>
        <v>3451.3490412191422</v>
      </c>
      <c r="K59" s="26">
        <f t="shared" si="1"/>
        <v>3.1945299581906399</v>
      </c>
      <c r="L59" s="22"/>
      <c r="M59" s="20">
        <v>17679</v>
      </c>
      <c r="N59" s="26">
        <v>1.597</v>
      </c>
      <c r="O59" s="25">
        <f t="shared" si="2"/>
        <v>3.1485211742630459</v>
      </c>
      <c r="P59" s="22"/>
      <c r="Q59" s="24">
        <v>387276</v>
      </c>
      <c r="R59" s="24">
        <f t="shared" si="3"/>
        <v>1138.6014733172133</v>
      </c>
      <c r="S59" s="26">
        <f t="shared" si="4"/>
        <v>1.0078679678908811</v>
      </c>
      <c r="T59" s="27">
        <f t="shared" si="5"/>
        <v>0.32990041277164411</v>
      </c>
      <c r="U59" s="22"/>
      <c r="V59" s="38">
        <f t="shared" si="6"/>
        <v>1.0538767518184751</v>
      </c>
      <c r="W59" s="22"/>
      <c r="X59" s="42">
        <f>I59-'(A) Current Law'!J57</f>
        <v>203333.80000000005</v>
      </c>
      <c r="Y59" s="42">
        <f>J59-'(A) Current Law'!K57</f>
        <v>571.70837316538291</v>
      </c>
      <c r="Z59" s="38">
        <f>O59-'(A) Current Law'!P57</f>
        <v>0.54914329401011486</v>
      </c>
      <c r="AA59" s="44">
        <f>N59-'(A) Current Law'!O57</f>
        <v>0.26400000000000001</v>
      </c>
      <c r="AB59" s="42">
        <f>Q59-'(A) Current Law'!R57</f>
        <v>0</v>
      </c>
      <c r="AC59" s="42">
        <f>M59-'(A) Current Law'!N57</f>
        <v>-7676</v>
      </c>
      <c r="AD59" s="38">
        <f>S59-'(A) Current Law'!T57</f>
        <v>0</v>
      </c>
    </row>
    <row r="60" spans="1:30">
      <c r="A60" s="1" t="s">
        <v>120</v>
      </c>
      <c r="B60" s="2" t="s">
        <v>121</v>
      </c>
      <c r="C60" s="20">
        <v>216787404</v>
      </c>
      <c r="D60" s="21">
        <v>103.87</v>
      </c>
      <c r="E60" s="22"/>
      <c r="F60" s="48">
        <v>3000</v>
      </c>
      <c r="G60" s="45">
        <f t="shared" si="7"/>
        <v>0</v>
      </c>
      <c r="H60" s="22"/>
      <c r="I60" s="23">
        <v>539297.86320000002</v>
      </c>
      <c r="J60" s="24">
        <f t="shared" si="0"/>
        <v>5192.0464349667855</v>
      </c>
      <c r="K60" s="26">
        <f t="shared" si="1"/>
        <v>2.4876808027093675</v>
      </c>
      <c r="L60" s="22"/>
      <c r="M60" s="20">
        <v>0</v>
      </c>
      <c r="N60" s="26">
        <v>1.244</v>
      </c>
      <c r="O60" s="25">
        <f t="shared" si="2"/>
        <v>2.4876808027093675</v>
      </c>
      <c r="P60" s="22"/>
      <c r="Q60" s="24">
        <v>315000</v>
      </c>
      <c r="R60" s="24">
        <f t="shared" si="3"/>
        <v>3032.6369500336959</v>
      </c>
      <c r="S60" s="26">
        <f t="shared" si="4"/>
        <v>1.4530364504018876</v>
      </c>
      <c r="T60" s="27">
        <f t="shared" si="5"/>
        <v>0.58409280194603963</v>
      </c>
      <c r="U60" s="22"/>
      <c r="V60" s="38">
        <f t="shared" si="6"/>
        <v>1.4530364504018876</v>
      </c>
      <c r="W60" s="22"/>
      <c r="X60" s="42">
        <f>I60-'(A) Current Law'!J58</f>
        <v>-208796.13679999998</v>
      </c>
      <c r="Y60" s="42">
        <f>J60-'(A) Current Law'!K58</f>
        <v>-2010.1678713776837</v>
      </c>
      <c r="Z60" s="38">
        <f>O60-'(A) Current Law'!P58</f>
        <v>-0.82617870547497319</v>
      </c>
      <c r="AA60" s="44">
        <f>N60-'(A) Current Law'!O58</f>
        <v>-0.15999999999999992</v>
      </c>
      <c r="AB60" s="42">
        <f>Q60-'(A) Current Law'!R58</f>
        <v>0</v>
      </c>
      <c r="AC60" s="42">
        <f>M60-'(A) Current Law'!N58</f>
        <v>-29691</v>
      </c>
      <c r="AD60" s="38">
        <f>S60-'(A) Current Law'!T58</f>
        <v>0</v>
      </c>
    </row>
    <row r="61" spans="1:30">
      <c r="A61" s="1" t="s">
        <v>122</v>
      </c>
      <c r="B61" s="2" t="s">
        <v>123</v>
      </c>
      <c r="C61" s="20">
        <v>112192510</v>
      </c>
      <c r="D61" s="21">
        <v>216.52</v>
      </c>
      <c r="E61" s="22"/>
      <c r="F61" s="48">
        <v>3000</v>
      </c>
      <c r="G61" s="45">
        <f t="shared" si="7"/>
        <v>0</v>
      </c>
      <c r="H61" s="22"/>
      <c r="I61" s="23">
        <v>796756.72519999999</v>
      </c>
      <c r="J61" s="24">
        <f t="shared" si="0"/>
        <v>3679.8296933308698</v>
      </c>
      <c r="K61" s="26">
        <f t="shared" si="1"/>
        <v>7.1016926637972526</v>
      </c>
      <c r="L61" s="22"/>
      <c r="M61" s="20">
        <v>224375</v>
      </c>
      <c r="N61" s="26">
        <v>3.5510000000000002</v>
      </c>
      <c r="O61" s="25">
        <f t="shared" si="2"/>
        <v>5.1017819745720985</v>
      </c>
      <c r="P61" s="22"/>
      <c r="Q61" s="24">
        <v>130000</v>
      </c>
      <c r="R61" s="24">
        <f t="shared" si="3"/>
        <v>1636.684832809902</v>
      </c>
      <c r="S61" s="26">
        <f t="shared" si="4"/>
        <v>1.1587226277404792</v>
      </c>
      <c r="T61" s="27">
        <f t="shared" si="5"/>
        <v>0.44477189685602669</v>
      </c>
      <c r="U61" s="22"/>
      <c r="V61" s="38">
        <f t="shared" si="6"/>
        <v>3.1586333169656333</v>
      </c>
      <c r="W61" s="22"/>
      <c r="X61" s="42">
        <f>I61-'(A) Current Law'!J59</f>
        <v>49329.725199999986</v>
      </c>
      <c r="Y61" s="42">
        <f>J61-'(A) Current Law'!K59</f>
        <v>227.82987807130939</v>
      </c>
      <c r="Z61" s="38">
        <f>O61-'(A) Current Law'!P59</f>
        <v>0.50378340942724176</v>
      </c>
      <c r="AA61" s="44">
        <f>N61-'(A) Current Law'!O59</f>
        <v>0.2200000000000002</v>
      </c>
      <c r="AB61" s="42">
        <f>Q61-'(A) Current Law'!R59</f>
        <v>0</v>
      </c>
      <c r="AC61" s="42">
        <f>M61-'(A) Current Law'!N59</f>
        <v>-7191</v>
      </c>
      <c r="AD61" s="38">
        <f>S61-'(A) Current Law'!T59</f>
        <v>0</v>
      </c>
    </row>
    <row r="62" spans="1:30">
      <c r="A62" s="1" t="s">
        <v>124</v>
      </c>
      <c r="B62" s="2" t="s">
        <v>125</v>
      </c>
      <c r="C62" s="20">
        <v>381691143</v>
      </c>
      <c r="D62" s="21">
        <v>293.63</v>
      </c>
      <c r="E62" s="22"/>
      <c r="F62" s="48">
        <v>3000</v>
      </c>
      <c r="G62" s="45">
        <f t="shared" si="7"/>
        <v>0</v>
      </c>
      <c r="H62" s="22"/>
      <c r="I62" s="23">
        <v>1029623.2728</v>
      </c>
      <c r="J62" s="24">
        <f t="shared" si="0"/>
        <v>3506.532959166298</v>
      </c>
      <c r="K62" s="26">
        <f t="shared" si="1"/>
        <v>2.6975299052197292</v>
      </c>
      <c r="L62" s="22"/>
      <c r="M62" s="20">
        <v>0</v>
      </c>
      <c r="N62" s="26">
        <v>1.349</v>
      </c>
      <c r="O62" s="25">
        <f t="shared" si="2"/>
        <v>2.6975299052197292</v>
      </c>
      <c r="P62" s="22"/>
      <c r="Q62" s="24">
        <v>390000</v>
      </c>
      <c r="R62" s="24">
        <f t="shared" si="3"/>
        <v>1328.2021591799203</v>
      </c>
      <c r="S62" s="26">
        <f t="shared" si="4"/>
        <v>1.0217685349853665</v>
      </c>
      <c r="T62" s="27">
        <f t="shared" si="5"/>
        <v>0.37877931696261868</v>
      </c>
      <c r="U62" s="22"/>
      <c r="V62" s="38">
        <f t="shared" si="6"/>
        <v>1.0217685349853665</v>
      </c>
      <c r="W62" s="22"/>
      <c r="X62" s="42">
        <f>I62-'(A) Current Law'!J60</f>
        <v>50532.272800000035</v>
      </c>
      <c r="Y62" s="42">
        <f>J62-'(A) Current Law'!K60</f>
        <v>172.09506113135603</v>
      </c>
      <c r="Z62" s="38">
        <f>O62-'(A) Current Law'!P60</f>
        <v>0.14838508526775041</v>
      </c>
      <c r="AA62" s="44">
        <f>N62-'(A) Current Law'!O60</f>
        <v>6.6000000000000059E-2</v>
      </c>
      <c r="AB62" s="42">
        <f>Q62-'(A) Current Law'!R60</f>
        <v>0</v>
      </c>
      <c r="AC62" s="42">
        <f>M62-'(A) Current Law'!N60</f>
        <v>-6105</v>
      </c>
      <c r="AD62" s="38">
        <f>S62-'(A) Current Law'!T60</f>
        <v>0</v>
      </c>
    </row>
    <row r="63" spans="1:30">
      <c r="A63" s="1" t="s">
        <v>126</v>
      </c>
      <c r="B63" s="2" t="s">
        <v>127</v>
      </c>
      <c r="C63" s="20">
        <v>103471984.5</v>
      </c>
      <c r="D63" s="21">
        <v>112.72</v>
      </c>
      <c r="E63" s="22"/>
      <c r="F63" s="48">
        <v>3000</v>
      </c>
      <c r="G63" s="45">
        <f t="shared" si="7"/>
        <v>0</v>
      </c>
      <c r="H63" s="22"/>
      <c r="I63" s="23">
        <v>364054.6324</v>
      </c>
      <c r="J63" s="24">
        <f t="shared" si="0"/>
        <v>3229.725269694819</v>
      </c>
      <c r="K63" s="26">
        <f t="shared" si="1"/>
        <v>3.5183884232934566</v>
      </c>
      <c r="L63" s="22"/>
      <c r="M63" s="20">
        <v>21525</v>
      </c>
      <c r="N63" s="26">
        <v>1.7589999999999999</v>
      </c>
      <c r="O63" s="25">
        <f t="shared" si="2"/>
        <v>3.3103610997235684</v>
      </c>
      <c r="P63" s="22"/>
      <c r="Q63" s="24">
        <v>180000</v>
      </c>
      <c r="R63" s="24">
        <f t="shared" si="3"/>
        <v>1787.8371185237756</v>
      </c>
      <c r="S63" s="26">
        <f t="shared" si="4"/>
        <v>1.7396013120826923</v>
      </c>
      <c r="T63" s="27">
        <f t="shared" si="5"/>
        <v>0.55355702706339194</v>
      </c>
      <c r="U63" s="22"/>
      <c r="V63" s="38">
        <f t="shared" si="6"/>
        <v>1.9476286356525809</v>
      </c>
      <c r="W63" s="22"/>
      <c r="X63" s="42">
        <f>I63-'(A) Current Law'!J61</f>
        <v>14724.632400000002</v>
      </c>
      <c r="Y63" s="42">
        <f>J63-'(A) Current Law'!K61</f>
        <v>130.63016678495387</v>
      </c>
      <c r="Z63" s="38">
        <f>O63-'(A) Current Law'!P61</f>
        <v>-6.5721824442247723E-2</v>
      </c>
      <c r="AA63" s="44">
        <f>N63-'(A) Current Law'!O61</f>
        <v>0.49699999999999989</v>
      </c>
      <c r="AB63" s="42">
        <f>Q63-'(A) Current Law'!R61</f>
        <v>0</v>
      </c>
      <c r="AC63" s="42">
        <f>M63-'(A) Current Law'!N61</f>
        <v>21525</v>
      </c>
      <c r="AD63" s="38">
        <f>S63-'(A) Current Law'!T61</f>
        <v>0</v>
      </c>
    </row>
    <row r="64" spans="1:30">
      <c r="A64" s="1" t="s">
        <v>128</v>
      </c>
      <c r="B64" s="2" t="s">
        <v>129</v>
      </c>
      <c r="C64" s="20">
        <v>396408253</v>
      </c>
      <c r="D64" s="21">
        <v>455.57</v>
      </c>
      <c r="E64" s="22"/>
      <c r="F64" s="48">
        <v>3000</v>
      </c>
      <c r="G64" s="45">
        <f t="shared" si="7"/>
        <v>0</v>
      </c>
      <c r="H64" s="22"/>
      <c r="I64" s="23">
        <v>1480766.1128</v>
      </c>
      <c r="J64" s="24">
        <f t="shared" si="0"/>
        <v>3250.3591386614571</v>
      </c>
      <c r="K64" s="26">
        <f t="shared" si="1"/>
        <v>3.7354573261117245</v>
      </c>
      <c r="L64" s="22"/>
      <c r="M64" s="20">
        <v>125643</v>
      </c>
      <c r="N64" s="26">
        <v>1.8680000000000001</v>
      </c>
      <c r="O64" s="25">
        <f t="shared" si="2"/>
        <v>3.418503783774653</v>
      </c>
      <c r="P64" s="22"/>
      <c r="Q64" s="24">
        <v>1186359</v>
      </c>
      <c r="R64" s="24">
        <f t="shared" si="3"/>
        <v>2879.913075926861</v>
      </c>
      <c r="S64" s="26">
        <f t="shared" si="4"/>
        <v>2.9927706878494278</v>
      </c>
      <c r="T64" s="27">
        <f t="shared" si="5"/>
        <v>0.88602919033520988</v>
      </c>
      <c r="U64" s="22"/>
      <c r="V64" s="38">
        <f t="shared" si="6"/>
        <v>3.3097242301864993</v>
      </c>
      <c r="W64" s="22"/>
      <c r="X64" s="42">
        <f>I64-'(A) Current Law'!J62</f>
        <v>67085.112800000003</v>
      </c>
      <c r="Y64" s="42">
        <f>J64-'(A) Current Law'!K62</f>
        <v>147.25533463573083</v>
      </c>
      <c r="Z64" s="38">
        <f>O64-'(A) Current Law'!P62</f>
        <v>0.36831249524968879</v>
      </c>
      <c r="AA64" s="44">
        <f>N64-'(A) Current Law'!O62</f>
        <v>8.5000000000000187E-2</v>
      </c>
      <c r="AB64" s="42">
        <f>Q64-'(A) Current Law'!R62</f>
        <v>0</v>
      </c>
      <c r="AC64" s="42">
        <f>M64-'(A) Current Law'!N62</f>
        <v>-78917</v>
      </c>
      <c r="AD64" s="38">
        <f>S64-'(A) Current Law'!T62</f>
        <v>0</v>
      </c>
    </row>
    <row r="65" spans="1:30">
      <c r="A65" s="1" t="s">
        <v>130</v>
      </c>
      <c r="B65" s="2" t="s">
        <v>131</v>
      </c>
      <c r="C65" s="20">
        <v>236759810</v>
      </c>
      <c r="D65" s="21">
        <v>567.73</v>
      </c>
      <c r="E65" s="22"/>
      <c r="F65" s="48">
        <v>3000</v>
      </c>
      <c r="G65" s="45">
        <f t="shared" si="7"/>
        <v>0</v>
      </c>
      <c r="H65" s="22"/>
      <c r="I65" s="23">
        <v>1801157.5732</v>
      </c>
      <c r="J65" s="24">
        <f t="shared" si="0"/>
        <v>3172.5601486622159</v>
      </c>
      <c r="K65" s="26">
        <f t="shared" si="1"/>
        <v>7.6075309116019305</v>
      </c>
      <c r="L65" s="22"/>
      <c r="M65" s="20">
        <v>533387</v>
      </c>
      <c r="N65" s="26">
        <v>3.8039999999999998</v>
      </c>
      <c r="O65" s="25">
        <f t="shared" si="2"/>
        <v>5.3546696679643384</v>
      </c>
      <c r="P65" s="22"/>
      <c r="Q65" s="24">
        <v>945000</v>
      </c>
      <c r="R65" s="24">
        <f t="shared" si="3"/>
        <v>2604.0318461240377</v>
      </c>
      <c r="S65" s="26">
        <f t="shared" si="4"/>
        <v>3.9913868827652808</v>
      </c>
      <c r="T65" s="27">
        <f t="shared" si="5"/>
        <v>0.82079825885163704</v>
      </c>
      <c r="U65" s="22"/>
      <c r="V65" s="38">
        <f t="shared" si="6"/>
        <v>6.2442481264028729</v>
      </c>
      <c r="W65" s="22"/>
      <c r="X65" s="42">
        <f>I65-'(A) Current Law'!J63</f>
        <v>59439.573199999984</v>
      </c>
      <c r="Y65" s="42">
        <f>J65-'(A) Current Law'!K63</f>
        <v>104.6969038099096</v>
      </c>
      <c r="Z65" s="38">
        <f>O65-'(A) Current Law'!P63</f>
        <v>-7.1517318754395376E-2</v>
      </c>
      <c r="AA65" s="44">
        <f>N65-'(A) Current Law'!O63</f>
        <v>0.60699999999999976</v>
      </c>
      <c r="AB65" s="42">
        <f>Q65-'(A) Current Law'!R63</f>
        <v>0</v>
      </c>
      <c r="AC65" s="42">
        <f>M65-'(A) Current Law'!N63</f>
        <v>76372</v>
      </c>
      <c r="AD65" s="38">
        <f>S65-'(A) Current Law'!T63</f>
        <v>0</v>
      </c>
    </row>
    <row r="66" spans="1:30">
      <c r="A66" s="1" t="s">
        <v>132</v>
      </c>
      <c r="B66" s="2" t="s">
        <v>133</v>
      </c>
      <c r="C66" s="20">
        <v>535558113</v>
      </c>
      <c r="D66" s="21">
        <v>479.53</v>
      </c>
      <c r="E66" s="22"/>
      <c r="F66" s="48">
        <v>3000</v>
      </c>
      <c r="G66" s="45">
        <f t="shared" si="7"/>
        <v>0</v>
      </c>
      <c r="H66" s="22"/>
      <c r="I66" s="23">
        <v>1536634.5423999999</v>
      </c>
      <c r="J66" s="24">
        <f t="shared" si="0"/>
        <v>3204.4596634204327</v>
      </c>
      <c r="K66" s="26">
        <f t="shared" si="1"/>
        <v>2.8692209213157791</v>
      </c>
      <c r="L66" s="22"/>
      <c r="M66" s="20">
        <v>0</v>
      </c>
      <c r="N66" s="26">
        <v>1.4350000000000001</v>
      </c>
      <c r="O66" s="25">
        <f t="shared" si="2"/>
        <v>2.8692209213157791</v>
      </c>
      <c r="P66" s="22"/>
      <c r="Q66" s="24">
        <v>1097596</v>
      </c>
      <c r="R66" s="24">
        <f t="shared" si="3"/>
        <v>2288.899547473568</v>
      </c>
      <c r="S66" s="26">
        <f t="shared" si="4"/>
        <v>2.0494433253035229</v>
      </c>
      <c r="T66" s="27">
        <f t="shared" si="5"/>
        <v>0.71428564809282136</v>
      </c>
      <c r="U66" s="22"/>
      <c r="V66" s="38">
        <f t="shared" si="6"/>
        <v>2.0494433253035229</v>
      </c>
      <c r="W66" s="22"/>
      <c r="X66" s="42">
        <f>I66-'(A) Current Law'!J64</f>
        <v>144521.54239999992</v>
      </c>
      <c r="Y66" s="42">
        <f>J66-'(A) Current Law'!K64</f>
        <v>301.38164953183332</v>
      </c>
      <c r="Z66" s="38">
        <f>O66-'(A) Current Law'!P64</f>
        <v>0.30284396494615384</v>
      </c>
      <c r="AA66" s="44">
        <f>N66-'(A) Current Law'!O64</f>
        <v>0.13500000000000001</v>
      </c>
      <c r="AB66" s="42">
        <f>Q66-'(A) Current Law'!R64</f>
        <v>0</v>
      </c>
      <c r="AC66" s="42">
        <f>M66-'(A) Current Law'!N64</f>
        <v>-17669</v>
      </c>
      <c r="AD66" s="38">
        <f>S66-'(A) Current Law'!T64</f>
        <v>0</v>
      </c>
    </row>
    <row r="67" spans="1:30">
      <c r="A67" s="1" t="s">
        <v>134</v>
      </c>
      <c r="B67" s="2" t="s">
        <v>135</v>
      </c>
      <c r="C67" s="20">
        <v>880462168</v>
      </c>
      <c r="D67" s="21">
        <v>2441.8599999999997</v>
      </c>
      <c r="E67" s="22"/>
      <c r="F67" s="48">
        <v>3000</v>
      </c>
      <c r="G67" s="45">
        <f t="shared" si="7"/>
        <v>0</v>
      </c>
      <c r="H67" s="22"/>
      <c r="I67" s="23">
        <v>7325579.9999999991</v>
      </c>
      <c r="J67" s="24">
        <f t="shared" si="0"/>
        <v>3000</v>
      </c>
      <c r="K67" s="26">
        <f t="shared" si="1"/>
        <v>8.320153058524145</v>
      </c>
      <c r="L67" s="22"/>
      <c r="M67" s="20">
        <v>2297168</v>
      </c>
      <c r="N67" s="26">
        <v>4.16</v>
      </c>
      <c r="O67" s="25">
        <f t="shared" si="2"/>
        <v>5.7111051249620521</v>
      </c>
      <c r="P67" s="22"/>
      <c r="Q67" s="24">
        <v>1905500</v>
      </c>
      <c r="R67" s="24">
        <f t="shared" si="3"/>
        <v>1721.092937351036</v>
      </c>
      <c r="S67" s="26">
        <f t="shared" si="4"/>
        <v>2.1642042886730821</v>
      </c>
      <c r="T67" s="27">
        <f t="shared" si="5"/>
        <v>0.57369764578367866</v>
      </c>
      <c r="U67" s="22"/>
      <c r="V67" s="38">
        <f t="shared" si="6"/>
        <v>4.7732522222351754</v>
      </c>
      <c r="W67" s="22"/>
      <c r="X67" s="42">
        <f>I67-'(A) Current Law'!J65</f>
        <v>1188560.9999999991</v>
      </c>
      <c r="Y67" s="42">
        <f>J67-'(A) Current Law'!K65</f>
        <v>486.74412128459426</v>
      </c>
      <c r="Z67" s="38">
        <f>O67-'(A) Current Law'!P65</f>
        <v>0.95895204891983443</v>
      </c>
      <c r="AA67" s="44">
        <f>N67-'(A) Current Law'!O65</f>
        <v>0.67500000000000027</v>
      </c>
      <c r="AB67" s="42">
        <f>Q67-'(A) Current Law'!R65</f>
        <v>0</v>
      </c>
      <c r="AC67" s="42">
        <f>M67-'(A) Current Law'!N65</f>
        <v>344240</v>
      </c>
      <c r="AD67" s="38">
        <f>S67-'(A) Current Law'!T65</f>
        <v>0</v>
      </c>
    </row>
    <row r="68" spans="1:30">
      <c r="A68" s="1" t="s">
        <v>136</v>
      </c>
      <c r="B68" s="2" t="s">
        <v>137</v>
      </c>
      <c r="C68" s="20">
        <v>1857544896</v>
      </c>
      <c r="D68" s="21">
        <v>1837.6100000000001</v>
      </c>
      <c r="E68" s="22"/>
      <c r="F68" s="48">
        <v>3000</v>
      </c>
      <c r="G68" s="45">
        <f t="shared" si="7"/>
        <v>0</v>
      </c>
      <c r="H68" s="22"/>
      <c r="I68" s="23">
        <v>5512830</v>
      </c>
      <c r="J68" s="24">
        <f t="shared" si="0"/>
        <v>3000</v>
      </c>
      <c r="K68" s="26">
        <f t="shared" si="1"/>
        <v>2.9678044454652039</v>
      </c>
      <c r="L68" s="22"/>
      <c r="M68" s="20">
        <v>0</v>
      </c>
      <c r="N68" s="26">
        <v>1.484</v>
      </c>
      <c r="O68" s="25">
        <f t="shared" si="2"/>
        <v>2.9678044454652039</v>
      </c>
      <c r="P68" s="22"/>
      <c r="Q68" s="24">
        <v>5512830</v>
      </c>
      <c r="R68" s="24">
        <f t="shared" si="3"/>
        <v>3000</v>
      </c>
      <c r="S68" s="26">
        <f t="shared" si="4"/>
        <v>2.9678044454652039</v>
      </c>
      <c r="T68" s="27">
        <f t="shared" si="5"/>
        <v>1</v>
      </c>
      <c r="U68" s="22"/>
      <c r="V68" s="38">
        <f t="shared" si="6"/>
        <v>2.9678044454652039</v>
      </c>
      <c r="W68" s="22"/>
      <c r="X68" s="42">
        <f>I68-'(A) Current Law'!J66</f>
        <v>669482</v>
      </c>
      <c r="Y68" s="42">
        <f>J68-'(A) Current Law'!K66</f>
        <v>364.32213581771975</v>
      </c>
      <c r="Z68" s="38">
        <f>O68-'(A) Current Law'!P66</f>
        <v>0.36041228475373543</v>
      </c>
      <c r="AA68" s="44">
        <f>N68-'(A) Current Law'!O66</f>
        <v>0.373</v>
      </c>
      <c r="AB68" s="42">
        <f>Q68-'(A) Current Law'!R66</f>
        <v>669482</v>
      </c>
      <c r="AC68" s="42">
        <f>M68-'(A) Current Law'!N66</f>
        <v>0</v>
      </c>
      <c r="AD68" s="38">
        <f>S68-'(A) Current Law'!T66</f>
        <v>0.36041228475373543</v>
      </c>
    </row>
    <row r="69" spans="1:30">
      <c r="A69" s="1" t="s">
        <v>138</v>
      </c>
      <c r="B69" s="2" t="s">
        <v>139</v>
      </c>
      <c r="C69" s="20">
        <v>71348086</v>
      </c>
      <c r="D69" s="21">
        <v>64.05</v>
      </c>
      <c r="E69" s="22"/>
      <c r="F69" s="48">
        <v>3000</v>
      </c>
      <c r="G69" s="45">
        <f t="shared" si="7"/>
        <v>0</v>
      </c>
      <c r="H69" s="22"/>
      <c r="I69" s="23">
        <v>236164.95559999999</v>
      </c>
      <c r="J69" s="24">
        <f t="shared" si="0"/>
        <v>3687.1968087431692</v>
      </c>
      <c r="K69" s="26">
        <f t="shared" si="1"/>
        <v>3.3100391172371459</v>
      </c>
      <c r="L69" s="22"/>
      <c r="M69" s="20">
        <v>7420</v>
      </c>
      <c r="N69" s="26">
        <v>1.655</v>
      </c>
      <c r="O69" s="25">
        <f t="shared" si="2"/>
        <v>3.2060419336266426</v>
      </c>
      <c r="P69" s="22"/>
      <c r="Q69" s="24">
        <v>222176</v>
      </c>
      <c r="R69" s="24">
        <f t="shared" si="3"/>
        <v>3584.6370023419204</v>
      </c>
      <c r="S69" s="26">
        <f t="shared" si="4"/>
        <v>3.1139728121087931</v>
      </c>
      <c r="T69" s="27">
        <f t="shared" si="5"/>
        <v>0.97218488414883186</v>
      </c>
      <c r="U69" s="22"/>
      <c r="V69" s="38">
        <f t="shared" si="6"/>
        <v>3.2179699957192969</v>
      </c>
      <c r="W69" s="22"/>
      <c r="X69" s="42">
        <f>I69-'(A) Current Law'!J67</f>
        <v>-121348.04440000001</v>
      </c>
      <c r="Y69" s="42">
        <f>J69-'(A) Current Law'!K67</f>
        <v>-1894.583050741609</v>
      </c>
      <c r="Z69" s="38">
        <f>O69-'(A) Current Law'!P67</f>
        <v>-1.2108530059236635</v>
      </c>
      <c r="AA69" s="44">
        <f>N69-'(A) Current Law'!O67</f>
        <v>-0.20599999999999996</v>
      </c>
      <c r="AB69" s="42">
        <f>Q69-'(A) Current Law'!R67</f>
        <v>0</v>
      </c>
      <c r="AC69" s="42">
        <f>M69-'(A) Current Law'!N67</f>
        <v>-34956</v>
      </c>
      <c r="AD69" s="38">
        <f>S69-'(A) Current Law'!T67</f>
        <v>0</v>
      </c>
    </row>
    <row r="70" spans="1:30">
      <c r="A70" s="1" t="s">
        <v>140</v>
      </c>
      <c r="B70" s="2" t="s">
        <v>141</v>
      </c>
      <c r="C70" s="20">
        <v>2653285847</v>
      </c>
      <c r="D70" s="21">
        <v>4298.1899999999996</v>
      </c>
      <c r="E70" s="22"/>
      <c r="F70" s="48">
        <v>3000</v>
      </c>
      <c r="G70" s="45">
        <f t="shared" si="7"/>
        <v>0</v>
      </c>
      <c r="H70" s="22"/>
      <c r="I70" s="23">
        <v>12894569.999999998</v>
      </c>
      <c r="J70" s="24">
        <f t="shared" si="0"/>
        <v>3000</v>
      </c>
      <c r="K70" s="26">
        <f t="shared" si="1"/>
        <v>4.8598495388574685</v>
      </c>
      <c r="L70" s="22"/>
      <c r="M70" s="20">
        <v>2332166</v>
      </c>
      <c r="N70" s="26">
        <v>2.4300000000000002</v>
      </c>
      <c r="O70" s="25">
        <f t="shared" si="2"/>
        <v>3.9808767728296703</v>
      </c>
      <c r="P70" s="22"/>
      <c r="Q70" s="24">
        <v>9176000</v>
      </c>
      <c r="R70" s="24">
        <f t="shared" si="3"/>
        <v>2677.4446918354006</v>
      </c>
      <c r="S70" s="26">
        <f t="shared" si="4"/>
        <v>3.4583533509497513</v>
      </c>
      <c r="T70" s="27">
        <f t="shared" si="5"/>
        <v>0.89248156394513367</v>
      </c>
      <c r="U70" s="22"/>
      <c r="V70" s="38">
        <f t="shared" si="6"/>
        <v>4.3373261169775503</v>
      </c>
      <c r="W70" s="22"/>
      <c r="X70" s="42">
        <f>I70-'(A) Current Law'!J68</f>
        <v>2301950.9999999981</v>
      </c>
      <c r="Y70" s="42">
        <f>J70-'(A) Current Law'!K68</f>
        <v>535.5628764666053</v>
      </c>
      <c r="Z70" s="38">
        <f>O70-'(A) Current Law'!P68</f>
        <v>0.71766070819432448</v>
      </c>
      <c r="AA70" s="44">
        <f>N70-'(A) Current Law'!O68</f>
        <v>0.43400000000000016</v>
      </c>
      <c r="AB70" s="42">
        <f>Q70-'(A) Current Law'!R68</f>
        <v>517755</v>
      </c>
      <c r="AC70" s="42">
        <f>M70-'(A) Current Law'!N68</f>
        <v>397792</v>
      </c>
      <c r="AD70" s="38">
        <f>S70-'(A) Current Law'!T68</f>
        <v>0.19513728631440541</v>
      </c>
    </row>
    <row r="71" spans="1:30">
      <c r="A71" s="1" t="s">
        <v>142</v>
      </c>
      <c r="B71" s="2" t="s">
        <v>143</v>
      </c>
      <c r="C71" s="20">
        <v>1379180046</v>
      </c>
      <c r="D71" s="21">
        <v>2715.19</v>
      </c>
      <c r="E71" s="22"/>
      <c r="F71" s="48">
        <v>3000</v>
      </c>
      <c r="G71" s="45">
        <f t="shared" si="7"/>
        <v>0</v>
      </c>
      <c r="H71" s="22"/>
      <c r="I71" s="23">
        <v>8145570</v>
      </c>
      <c r="J71" s="24">
        <f t="shared" si="0"/>
        <v>3000</v>
      </c>
      <c r="K71" s="26">
        <f t="shared" si="1"/>
        <v>5.9060961791206186</v>
      </c>
      <c r="L71" s="22"/>
      <c r="M71" s="20">
        <v>1933642</v>
      </c>
      <c r="N71" s="26">
        <v>2.9529999999999998</v>
      </c>
      <c r="O71" s="25">
        <f t="shared" si="2"/>
        <v>4.5040732847145621</v>
      </c>
      <c r="P71" s="22"/>
      <c r="Q71" s="24">
        <v>3585647</v>
      </c>
      <c r="R71" s="24">
        <f t="shared" si="3"/>
        <v>2032.7450381004644</v>
      </c>
      <c r="S71" s="26">
        <f t="shared" si="4"/>
        <v>2.5998396731444591</v>
      </c>
      <c r="T71" s="27">
        <f t="shared" si="5"/>
        <v>0.67758167936682145</v>
      </c>
      <c r="U71" s="22"/>
      <c r="V71" s="38">
        <f t="shared" si="6"/>
        <v>4.0018625675505168</v>
      </c>
      <c r="W71" s="22"/>
      <c r="X71" s="42">
        <f>I71-'(A) Current Law'!J69</f>
        <v>1509601</v>
      </c>
      <c r="Y71" s="42">
        <f>J71-'(A) Current Law'!K69</f>
        <v>555.98355916160563</v>
      </c>
      <c r="Z71" s="38">
        <f>O71-'(A) Current Law'!P69</f>
        <v>0.83143024242971197</v>
      </c>
      <c r="AA71" s="44">
        <f>N71-'(A) Current Law'!O69</f>
        <v>0.54699999999999971</v>
      </c>
      <c r="AB71" s="42">
        <f>Q71-'(A) Current Law'!R69</f>
        <v>0</v>
      </c>
      <c r="AC71" s="42">
        <f>M71-'(A) Current Law'!N69</f>
        <v>362909</v>
      </c>
      <c r="AD71" s="38">
        <f>S71-'(A) Current Law'!T69</f>
        <v>0</v>
      </c>
    </row>
    <row r="72" spans="1:30">
      <c r="A72" s="1" t="s">
        <v>144</v>
      </c>
      <c r="B72" s="2" t="s">
        <v>145</v>
      </c>
      <c r="C72" s="20">
        <v>3002002696</v>
      </c>
      <c r="D72" s="21">
        <v>5219.1400000000003</v>
      </c>
      <c r="E72" s="22"/>
      <c r="F72" s="48">
        <v>3000</v>
      </c>
      <c r="G72" s="45">
        <f t="shared" si="7"/>
        <v>0</v>
      </c>
      <c r="H72" s="22"/>
      <c r="I72" s="23">
        <v>15657420.000000002</v>
      </c>
      <c r="J72" s="24">
        <f t="shared" si="0"/>
        <v>3000</v>
      </c>
      <c r="K72" s="26">
        <f t="shared" si="1"/>
        <v>5.2156582073902316</v>
      </c>
      <c r="L72" s="22"/>
      <c r="M72" s="20">
        <v>3172909</v>
      </c>
      <c r="N72" s="26">
        <v>2.6080000000000001</v>
      </c>
      <c r="O72" s="25">
        <f t="shared" si="2"/>
        <v>4.1587274443940077</v>
      </c>
      <c r="P72" s="22"/>
      <c r="Q72" s="24">
        <v>6991865</v>
      </c>
      <c r="R72" s="24">
        <f t="shared" si="3"/>
        <v>1947.5955808811411</v>
      </c>
      <c r="S72" s="26">
        <f t="shared" si="4"/>
        <v>2.329066862370333</v>
      </c>
      <c r="T72" s="27">
        <f t="shared" si="5"/>
        <v>0.64919852696038038</v>
      </c>
      <c r="U72" s="22"/>
      <c r="V72" s="38">
        <f t="shared" si="6"/>
        <v>3.3859976253665565</v>
      </c>
      <c r="W72" s="22"/>
      <c r="X72" s="42">
        <f>I72-'(A) Current Law'!J70</f>
        <v>2390749.0000000019</v>
      </c>
      <c r="Y72" s="42">
        <f>J72-'(A) Current Law'!K70</f>
        <v>458.07336074525711</v>
      </c>
      <c r="Z72" s="38">
        <f>O72-'(A) Current Law'!P70</f>
        <v>0.68229885427124914</v>
      </c>
      <c r="AA72" s="44">
        <f>N72-'(A) Current Law'!O70</f>
        <v>0.39800000000000013</v>
      </c>
      <c r="AB72" s="42">
        <f>Q72-'(A) Current Law'!R70</f>
        <v>0</v>
      </c>
      <c r="AC72" s="42">
        <f>M72-'(A) Current Law'!N70</f>
        <v>342486</v>
      </c>
      <c r="AD72" s="38">
        <f>S72-'(A) Current Law'!T70</f>
        <v>0</v>
      </c>
    </row>
    <row r="73" spans="1:30">
      <c r="A73" s="1" t="s">
        <v>146</v>
      </c>
      <c r="B73" s="2" t="s">
        <v>147</v>
      </c>
      <c r="C73" s="20">
        <v>546684781</v>
      </c>
      <c r="D73" s="21">
        <v>95.72</v>
      </c>
      <c r="E73" s="22"/>
      <c r="F73" s="48">
        <v>3000</v>
      </c>
      <c r="G73" s="45">
        <f t="shared" si="7"/>
        <v>0</v>
      </c>
      <c r="H73" s="22"/>
      <c r="I73" s="23">
        <v>524164.34519999998</v>
      </c>
      <c r="J73" s="24">
        <f t="shared" si="0"/>
        <v>5476.0169786878396</v>
      </c>
      <c r="K73" s="26">
        <f t="shared" si="1"/>
        <v>0.95880544587539929</v>
      </c>
      <c r="L73" s="22"/>
      <c r="M73" s="20">
        <v>0</v>
      </c>
      <c r="N73" s="26">
        <v>0.47899999999999998</v>
      </c>
      <c r="O73" s="25">
        <f t="shared" si="2"/>
        <v>0.95880544587539929</v>
      </c>
      <c r="P73" s="22"/>
      <c r="Q73" s="24">
        <v>375000</v>
      </c>
      <c r="R73" s="24">
        <f t="shared" si="3"/>
        <v>3917.6765566234853</v>
      </c>
      <c r="S73" s="26">
        <f t="shared" si="4"/>
        <v>0.68595288003819521</v>
      </c>
      <c r="T73" s="27">
        <f t="shared" si="5"/>
        <v>0.71542447217945571</v>
      </c>
      <c r="U73" s="22"/>
      <c r="V73" s="38">
        <f t="shared" si="6"/>
        <v>0.68595288003819521</v>
      </c>
      <c r="W73" s="22"/>
      <c r="X73" s="42">
        <f>I73-'(A) Current Law'!J71</f>
        <v>7224.3451999999816</v>
      </c>
      <c r="Y73" s="42">
        <f>J73-'(A) Current Law'!K71</f>
        <v>75.473727538654202</v>
      </c>
      <c r="Z73" s="38">
        <f>O73-'(A) Current Law'!P71</f>
        <v>1.3214827723546985E-2</v>
      </c>
      <c r="AA73" s="44">
        <f>N73-'(A) Current Law'!O71</f>
        <v>6.0000000000000053E-3</v>
      </c>
      <c r="AB73" s="42">
        <f>Q73-'(A) Current Law'!R71</f>
        <v>0</v>
      </c>
      <c r="AC73" s="42">
        <f>M73-'(A) Current Law'!N71</f>
        <v>0</v>
      </c>
      <c r="AD73" s="38">
        <f>S73-'(A) Current Law'!T71</f>
        <v>0</v>
      </c>
    </row>
    <row r="74" spans="1:30">
      <c r="A74" s="1" t="s">
        <v>148</v>
      </c>
      <c r="B74" s="2" t="s">
        <v>149</v>
      </c>
      <c r="C74" s="20">
        <v>1575592018</v>
      </c>
      <c r="D74" s="21">
        <v>1990.9599999999998</v>
      </c>
      <c r="E74" s="22"/>
      <c r="F74" s="48">
        <v>3000</v>
      </c>
      <c r="G74" s="45">
        <f t="shared" si="7"/>
        <v>0</v>
      </c>
      <c r="H74" s="22"/>
      <c r="I74" s="23">
        <v>5972879.9999999991</v>
      </c>
      <c r="J74" s="24">
        <f t="shared" ref="J74:J137" si="8">I74/D74</f>
        <v>3000</v>
      </c>
      <c r="K74" s="26">
        <f t="shared" ref="K74:K137" si="9">I74/C74*1000</f>
        <v>3.7908798291462271</v>
      </c>
      <c r="L74" s="22"/>
      <c r="M74" s="20">
        <v>542129</v>
      </c>
      <c r="N74" s="26">
        <v>1.895</v>
      </c>
      <c r="O74" s="25">
        <f t="shared" ref="O74:O137" si="10">(I74-M74)/C74*1000</f>
        <v>3.4468002744096151</v>
      </c>
      <c r="P74" s="22"/>
      <c r="Q74" s="24">
        <v>3930850</v>
      </c>
      <c r="R74" s="24">
        <f t="shared" ref="R74:R137" si="11">(M74+Q74)/D74</f>
        <v>2246.6443323823687</v>
      </c>
      <c r="S74" s="26">
        <f t="shared" ref="S74:S137" si="12">Q74/C74*1000</f>
        <v>2.4948400062280589</v>
      </c>
      <c r="T74" s="27">
        <f t="shared" ref="T74:T137" si="13">(M74+Q74)/I74</f>
        <v>0.74888144412745616</v>
      </c>
      <c r="U74" s="22"/>
      <c r="V74" s="38">
        <f t="shared" ref="V74:V137" si="14">(Q74+M74)/C74*1000</f>
        <v>2.8389195609646709</v>
      </c>
      <c r="W74" s="22"/>
      <c r="X74" s="42">
        <f>I74-'(A) Current Law'!J72</f>
        <v>1191669.9999999991</v>
      </c>
      <c r="Y74" s="42">
        <f>J74-'(A) Current Law'!K72</f>
        <v>598.54040261984164</v>
      </c>
      <c r="Z74" s="38">
        <f>O74-'(A) Current Law'!P72</f>
        <v>0.61131624747796787</v>
      </c>
      <c r="AA74" s="44">
        <f>N74-'(A) Current Law'!O72</f>
        <v>0.42900000000000005</v>
      </c>
      <c r="AB74" s="42">
        <f>Q74-'(A) Current Law'!R72</f>
        <v>0</v>
      </c>
      <c r="AC74" s="42">
        <f>M74-'(A) Current Law'!N72</f>
        <v>228485</v>
      </c>
      <c r="AD74" s="38">
        <f>S74-'(A) Current Law'!T72</f>
        <v>0</v>
      </c>
    </row>
    <row r="75" spans="1:30">
      <c r="A75" s="1" t="s">
        <v>150</v>
      </c>
      <c r="B75" s="2" t="s">
        <v>151</v>
      </c>
      <c r="C75" s="20">
        <v>22941260796</v>
      </c>
      <c r="D75" s="21">
        <v>19524.52</v>
      </c>
      <c r="E75" s="22"/>
      <c r="F75" s="48">
        <v>3000</v>
      </c>
      <c r="G75" s="45">
        <f t="shared" ref="G75:G138" si="15">IF(F75&gt;3000,1,0)</f>
        <v>0</v>
      </c>
      <c r="H75" s="22"/>
      <c r="I75" s="23">
        <v>58573560</v>
      </c>
      <c r="J75" s="24">
        <f t="shared" si="8"/>
        <v>3000</v>
      </c>
      <c r="K75" s="26">
        <f t="shared" si="9"/>
        <v>2.553197076693047</v>
      </c>
      <c r="L75" s="22"/>
      <c r="M75" s="20">
        <v>0</v>
      </c>
      <c r="N75" s="26">
        <v>1.2769999999999999</v>
      </c>
      <c r="O75" s="25">
        <f t="shared" si="10"/>
        <v>2.553197076693047</v>
      </c>
      <c r="P75" s="22"/>
      <c r="Q75" s="24">
        <v>45800000</v>
      </c>
      <c r="R75" s="24">
        <f t="shared" si="11"/>
        <v>2345.7682954561751</v>
      </c>
      <c r="S75" s="26">
        <f t="shared" si="12"/>
        <v>1.996402918185979</v>
      </c>
      <c r="T75" s="27">
        <f t="shared" si="13"/>
        <v>0.78192276515205839</v>
      </c>
      <c r="U75" s="22"/>
      <c r="V75" s="38">
        <f t="shared" si="14"/>
        <v>1.996402918185979</v>
      </c>
      <c r="W75" s="22"/>
      <c r="X75" s="42">
        <f>I75-'(A) Current Law'!J73</f>
        <v>12266727</v>
      </c>
      <c r="Y75" s="42">
        <f>J75-'(A) Current Law'!K73</f>
        <v>628.27291016629351</v>
      </c>
      <c r="Z75" s="38">
        <f>O75-'(A) Current Law'!P73</f>
        <v>0.53470151920067144</v>
      </c>
      <c r="AA75" s="44">
        <f>N75-'(A) Current Law'!O73</f>
        <v>0.26800000000000002</v>
      </c>
      <c r="AB75" s="42">
        <f>Q75-'(A) Current Law'!R73</f>
        <v>0</v>
      </c>
      <c r="AC75" s="42">
        <f>M75-'(A) Current Law'!N73</f>
        <v>0</v>
      </c>
      <c r="AD75" s="38">
        <f>S75-'(A) Current Law'!T73</f>
        <v>0</v>
      </c>
    </row>
    <row r="76" spans="1:30">
      <c r="A76" s="1" t="s">
        <v>152</v>
      </c>
      <c r="B76" s="2" t="s">
        <v>153</v>
      </c>
      <c r="C76" s="20">
        <v>2337672694.8000002</v>
      </c>
      <c r="D76" s="21">
        <v>2781.9600000000005</v>
      </c>
      <c r="E76" s="22"/>
      <c r="F76" s="48">
        <v>3000</v>
      </c>
      <c r="G76" s="45">
        <f t="shared" si="15"/>
        <v>0</v>
      </c>
      <c r="H76" s="22"/>
      <c r="I76" s="23">
        <v>8345880.0000000019</v>
      </c>
      <c r="J76" s="24">
        <f t="shared" si="8"/>
        <v>3000</v>
      </c>
      <c r="K76" s="26">
        <f t="shared" si="9"/>
        <v>3.5701661821883213</v>
      </c>
      <c r="L76" s="22"/>
      <c r="M76" s="20">
        <v>547041</v>
      </c>
      <c r="N76" s="26">
        <v>1.7849999999999999</v>
      </c>
      <c r="O76" s="25">
        <f t="shared" si="10"/>
        <v>3.3361552356529676</v>
      </c>
      <c r="P76" s="22"/>
      <c r="Q76" s="24">
        <v>5240000</v>
      </c>
      <c r="R76" s="24">
        <f t="shared" si="11"/>
        <v>2080.2028066543007</v>
      </c>
      <c r="S76" s="26">
        <f t="shared" si="12"/>
        <v>2.241545624268118</v>
      </c>
      <c r="T76" s="27">
        <f t="shared" si="13"/>
        <v>0.69340093555143356</v>
      </c>
      <c r="U76" s="22"/>
      <c r="V76" s="38">
        <f t="shared" si="14"/>
        <v>2.4755565708034721</v>
      </c>
      <c r="W76" s="22"/>
      <c r="X76" s="42">
        <f>I76-'(A) Current Law'!J74</f>
        <v>1543195.0000000019</v>
      </c>
      <c r="Y76" s="42">
        <f>J76-'(A) Current Law'!K74</f>
        <v>554.71502106428625</v>
      </c>
      <c r="Z76" s="38">
        <f>O76-'(A) Current Law'!P74</f>
        <v>0.61413216794356584</v>
      </c>
      <c r="AA76" s="44">
        <f>N76-'(A) Current Law'!O74</f>
        <v>0.32999999999999985</v>
      </c>
      <c r="AB76" s="42">
        <f>Q76-'(A) Current Law'!R74</f>
        <v>0</v>
      </c>
      <c r="AC76" s="42">
        <f>M76-'(A) Current Law'!N74</f>
        <v>107555</v>
      </c>
      <c r="AD76" s="38">
        <f>S76-'(A) Current Law'!T74</f>
        <v>0</v>
      </c>
    </row>
    <row r="77" spans="1:30">
      <c r="A77" s="1" t="s">
        <v>154</v>
      </c>
      <c r="B77" s="2" t="s">
        <v>155</v>
      </c>
      <c r="C77" s="20">
        <v>1017892208</v>
      </c>
      <c r="D77" s="21">
        <v>1487.1799999999998</v>
      </c>
      <c r="E77" s="22"/>
      <c r="F77" s="48">
        <v>3000</v>
      </c>
      <c r="G77" s="45">
        <f t="shared" si="15"/>
        <v>0</v>
      </c>
      <c r="H77" s="22"/>
      <c r="I77" s="23">
        <v>4461539.9999999991</v>
      </c>
      <c r="J77" s="24">
        <f t="shared" si="8"/>
        <v>2999.9999999999995</v>
      </c>
      <c r="K77" s="26">
        <f t="shared" si="9"/>
        <v>4.3831163702158911</v>
      </c>
      <c r="L77" s="22"/>
      <c r="M77" s="20">
        <v>652337</v>
      </c>
      <c r="N77" s="26">
        <v>2.1920000000000002</v>
      </c>
      <c r="O77" s="25">
        <f t="shared" si="10"/>
        <v>3.7422459569510713</v>
      </c>
      <c r="P77" s="22"/>
      <c r="Q77" s="24">
        <v>2924000</v>
      </c>
      <c r="R77" s="24">
        <f t="shared" si="11"/>
        <v>2404.7774983525869</v>
      </c>
      <c r="S77" s="26">
        <f t="shared" si="12"/>
        <v>2.872602793320528</v>
      </c>
      <c r="T77" s="27">
        <f t="shared" si="13"/>
        <v>0.80159249945086242</v>
      </c>
      <c r="U77" s="22"/>
      <c r="V77" s="38">
        <f t="shared" si="14"/>
        <v>3.5134732065853478</v>
      </c>
      <c r="W77" s="22"/>
      <c r="X77" s="42">
        <f>I77-'(A) Current Law'!J75</f>
        <v>603570.99999999907</v>
      </c>
      <c r="Y77" s="42">
        <f>J77-'(A) Current Law'!K75</f>
        <v>405.84932556919739</v>
      </c>
      <c r="Z77" s="38">
        <f>O77-'(A) Current Law'!P75</f>
        <v>0.5801174184840594</v>
      </c>
      <c r="AA77" s="44">
        <f>N77-'(A) Current Law'!O75</f>
        <v>0.29700000000000015</v>
      </c>
      <c r="AB77" s="42">
        <f>Q77-'(A) Current Law'!R75</f>
        <v>0</v>
      </c>
      <c r="AC77" s="42">
        <f>M77-'(A) Current Law'!N75</f>
        <v>13074</v>
      </c>
      <c r="AD77" s="38">
        <f>S77-'(A) Current Law'!T75</f>
        <v>0</v>
      </c>
    </row>
    <row r="78" spans="1:30">
      <c r="A78" s="28" t="s">
        <v>156</v>
      </c>
      <c r="B78" s="29" t="s">
        <v>157</v>
      </c>
      <c r="C78" s="30">
        <v>86949901</v>
      </c>
      <c r="D78" s="21">
        <v>66.069999999999993</v>
      </c>
      <c r="E78" s="22"/>
      <c r="F78" s="48">
        <v>3000</v>
      </c>
      <c r="G78" s="45">
        <f t="shared" si="15"/>
        <v>0</v>
      </c>
      <c r="H78" s="22"/>
      <c r="I78" s="23">
        <v>481351.50199999998</v>
      </c>
      <c r="J78" s="24">
        <f t="shared" si="8"/>
        <v>7285.4775541092786</v>
      </c>
      <c r="K78" s="26">
        <f t="shared" si="9"/>
        <v>5.5359637729777287</v>
      </c>
      <c r="L78" s="22"/>
      <c r="M78" s="20">
        <v>105817</v>
      </c>
      <c r="N78" s="26">
        <v>2.7679999999999998</v>
      </c>
      <c r="O78" s="25">
        <f t="shared" si="10"/>
        <v>4.318975613324735</v>
      </c>
      <c r="P78" s="22"/>
      <c r="Q78" s="24">
        <v>230000</v>
      </c>
      <c r="R78" s="24">
        <f t="shared" si="11"/>
        <v>5082.745572877252</v>
      </c>
      <c r="S78" s="26">
        <f t="shared" si="12"/>
        <v>2.6452014016669207</v>
      </c>
      <c r="T78" s="27">
        <f t="shared" si="13"/>
        <v>0.6976544138840145</v>
      </c>
      <c r="U78" s="22"/>
      <c r="V78" s="38">
        <f t="shared" si="14"/>
        <v>3.8621895613199144</v>
      </c>
      <c r="W78" s="22"/>
      <c r="X78" s="42">
        <f>I78-'(A) Current Law'!J76</f>
        <v>-102453.49800000002</v>
      </c>
      <c r="Y78" s="42">
        <f>J78-'(A) Current Law'!K76</f>
        <v>-1550.6810655365516</v>
      </c>
      <c r="Z78" s="38">
        <f>O78-'(A) Current Law'!P76</f>
        <v>-0.30520446481014396</v>
      </c>
      <c r="AA78" s="44">
        <f>N78-'(A) Current Law'!O76</f>
        <v>-0.58900000000000041</v>
      </c>
      <c r="AB78" s="42">
        <f>Q78-'(A) Current Law'!R76</f>
        <v>0</v>
      </c>
      <c r="AC78" s="42">
        <f>M78-'(A) Current Law'!N76</f>
        <v>-75916</v>
      </c>
      <c r="AD78" s="38">
        <f>S78-'(A) Current Law'!T76</f>
        <v>0</v>
      </c>
    </row>
    <row r="79" spans="1:30">
      <c r="A79" s="28" t="s">
        <v>158</v>
      </c>
      <c r="B79" s="29" t="s">
        <v>159</v>
      </c>
      <c r="C79" s="30">
        <v>226366754</v>
      </c>
      <c r="D79" s="21">
        <v>341.08000000000004</v>
      </c>
      <c r="E79" s="22"/>
      <c r="F79" s="48">
        <v>3000</v>
      </c>
      <c r="G79" s="45">
        <f t="shared" si="15"/>
        <v>0</v>
      </c>
      <c r="H79" s="22"/>
      <c r="I79" s="23">
        <v>1170985.6708000002</v>
      </c>
      <c r="J79" s="24">
        <f t="shared" si="8"/>
        <v>3433.1701383839568</v>
      </c>
      <c r="K79" s="26">
        <f t="shared" si="9"/>
        <v>5.1729578222427497</v>
      </c>
      <c r="L79" s="22"/>
      <c r="M79" s="20">
        <v>234333</v>
      </c>
      <c r="N79" s="26">
        <v>2.5859999999999999</v>
      </c>
      <c r="O79" s="25">
        <f t="shared" si="10"/>
        <v>4.1377660555224471</v>
      </c>
      <c r="P79" s="22"/>
      <c r="Q79" s="24">
        <v>495000</v>
      </c>
      <c r="R79" s="24">
        <f t="shared" si="11"/>
        <v>2138.3047965286733</v>
      </c>
      <c r="S79" s="26">
        <f t="shared" si="12"/>
        <v>2.1867168709765568</v>
      </c>
      <c r="T79" s="27">
        <f t="shared" si="13"/>
        <v>0.6228368272873317</v>
      </c>
      <c r="U79" s="22"/>
      <c r="V79" s="38">
        <f t="shared" si="14"/>
        <v>3.2219086376968589</v>
      </c>
      <c r="W79" s="22"/>
      <c r="X79" s="42">
        <f>I79-'(A) Current Law'!J77</f>
        <v>159598.6708000002</v>
      </c>
      <c r="Y79" s="42">
        <f>J79-'(A) Current Law'!K77</f>
        <v>467.92151635979872</v>
      </c>
      <c r="Z79" s="38">
        <f>O79-'(A) Current Law'!P77</f>
        <v>0.63683676269881984</v>
      </c>
      <c r="AA79" s="44">
        <f>N79-'(A) Current Law'!O77</f>
        <v>0.35199999999999987</v>
      </c>
      <c r="AB79" s="42">
        <f>Q79-'(A) Current Law'!R77</f>
        <v>0</v>
      </c>
      <c r="AC79" s="42">
        <f>M79-'(A) Current Law'!N77</f>
        <v>15440</v>
      </c>
      <c r="AD79" s="38">
        <f>S79-'(A) Current Law'!T77</f>
        <v>0</v>
      </c>
    </row>
    <row r="80" spans="1:30">
      <c r="A80" s="28" t="s">
        <v>160</v>
      </c>
      <c r="B80" s="29" t="s">
        <v>161</v>
      </c>
      <c r="C80" s="30">
        <v>3514818653</v>
      </c>
      <c r="D80" s="21">
        <v>4522.78</v>
      </c>
      <c r="E80" s="22"/>
      <c r="F80" s="48">
        <v>3000</v>
      </c>
      <c r="G80" s="45">
        <f t="shared" si="15"/>
        <v>0</v>
      </c>
      <c r="H80" s="22"/>
      <c r="I80" s="23">
        <v>13568340</v>
      </c>
      <c r="J80" s="24">
        <f t="shared" si="8"/>
        <v>3000</v>
      </c>
      <c r="K80" s="26">
        <f t="shared" si="9"/>
        <v>3.8603243408928156</v>
      </c>
      <c r="L80" s="22"/>
      <c r="M80" s="20">
        <v>1332228</v>
      </c>
      <c r="N80" s="26">
        <v>1.93</v>
      </c>
      <c r="O80" s="25">
        <f t="shared" si="10"/>
        <v>3.4812925524780978</v>
      </c>
      <c r="P80" s="22"/>
      <c r="Q80" s="24">
        <v>9238151</v>
      </c>
      <c r="R80" s="24">
        <f t="shared" si="11"/>
        <v>2337.1419790482846</v>
      </c>
      <c r="S80" s="26">
        <f t="shared" si="12"/>
        <v>2.6283435681994489</v>
      </c>
      <c r="T80" s="27">
        <f t="shared" si="13"/>
        <v>0.77904732634942819</v>
      </c>
      <c r="U80" s="22"/>
      <c r="V80" s="38">
        <f t="shared" si="14"/>
        <v>3.0073753566141668</v>
      </c>
      <c r="W80" s="22"/>
      <c r="X80" s="42">
        <f>I80-'(A) Current Law'!J78</f>
        <v>2550740</v>
      </c>
      <c r="Y80" s="42">
        <f>J80-'(A) Current Law'!K78</f>
        <v>563.97613856964063</v>
      </c>
      <c r="Z80" s="38">
        <f>O80-'(A) Current Law'!P78</f>
        <v>0.5996036234191453</v>
      </c>
      <c r="AA80" s="44">
        <f>N80-'(A) Current Law'!O78</f>
        <v>0.40999999999999992</v>
      </c>
      <c r="AB80" s="42">
        <f>Q80-'(A) Current Law'!R78</f>
        <v>0</v>
      </c>
      <c r="AC80" s="42">
        <f>M80-'(A) Current Law'!N78</f>
        <v>443242</v>
      </c>
      <c r="AD80" s="38">
        <f>S80-'(A) Current Law'!T78</f>
        <v>0</v>
      </c>
    </row>
    <row r="81" spans="1:30">
      <c r="A81" s="28" t="s">
        <v>162</v>
      </c>
      <c r="B81" s="29" t="s">
        <v>163</v>
      </c>
      <c r="C81" s="30">
        <v>817134873</v>
      </c>
      <c r="D81" s="21">
        <v>2185.8799999999997</v>
      </c>
      <c r="E81" s="22"/>
      <c r="F81" s="48">
        <v>3000</v>
      </c>
      <c r="G81" s="45">
        <f t="shared" si="15"/>
        <v>0</v>
      </c>
      <c r="H81" s="22"/>
      <c r="I81" s="23">
        <v>6557639.9999999991</v>
      </c>
      <c r="J81" s="24">
        <f t="shared" si="8"/>
        <v>3000</v>
      </c>
      <c r="K81" s="26">
        <f t="shared" si="9"/>
        <v>8.0251623283736659</v>
      </c>
      <c r="L81" s="22"/>
      <c r="M81" s="20">
        <v>2011576</v>
      </c>
      <c r="N81" s="26">
        <v>4.0129999999999999</v>
      </c>
      <c r="O81" s="25">
        <f t="shared" si="10"/>
        <v>5.5634193940465924</v>
      </c>
      <c r="P81" s="22"/>
      <c r="Q81" s="24">
        <v>3207661</v>
      </c>
      <c r="R81" s="24">
        <f t="shared" si="11"/>
        <v>2387.7051805222613</v>
      </c>
      <c r="S81" s="26">
        <f t="shared" si="12"/>
        <v>3.9254976210028913</v>
      </c>
      <c r="T81" s="27">
        <f t="shared" si="13"/>
        <v>0.79590172684075378</v>
      </c>
      <c r="U81" s="22"/>
      <c r="V81" s="38">
        <f t="shared" si="14"/>
        <v>6.3872405553299645</v>
      </c>
      <c r="W81" s="22"/>
      <c r="X81" s="42">
        <f>I81-'(A) Current Law'!J79</f>
        <v>1147076.9999999991</v>
      </c>
      <c r="Y81" s="42">
        <f>J81-'(A) Current Law'!K79</f>
        <v>524.76668435595684</v>
      </c>
      <c r="Z81" s="38">
        <f>O81-'(A) Current Law'!P79</f>
        <v>0.98584704510585652</v>
      </c>
      <c r="AA81" s="44">
        <f>N81-'(A) Current Law'!O79</f>
        <v>0.70199999999999996</v>
      </c>
      <c r="AB81" s="42">
        <f>Q81-'(A) Current Law'!R79</f>
        <v>0</v>
      </c>
      <c r="AC81" s="42">
        <f>M81-'(A) Current Law'!N79</f>
        <v>341507</v>
      </c>
      <c r="AD81" s="38">
        <f>S81-'(A) Current Law'!T79</f>
        <v>0</v>
      </c>
    </row>
    <row r="82" spans="1:30">
      <c r="A82" s="28" t="s">
        <v>164</v>
      </c>
      <c r="B82" s="29" t="s">
        <v>165</v>
      </c>
      <c r="C82" s="30">
        <v>210954832</v>
      </c>
      <c r="D82" s="21">
        <v>97.679999999999993</v>
      </c>
      <c r="E82" s="22"/>
      <c r="F82" s="48">
        <v>3000</v>
      </c>
      <c r="G82" s="45">
        <f t="shared" si="15"/>
        <v>0</v>
      </c>
      <c r="H82" s="22"/>
      <c r="I82" s="23">
        <v>320528.42599999998</v>
      </c>
      <c r="J82" s="24">
        <f t="shared" si="8"/>
        <v>3281.4130425880426</v>
      </c>
      <c r="K82" s="26">
        <f t="shared" si="9"/>
        <v>1.5194173224721395</v>
      </c>
      <c r="L82" s="22"/>
      <c r="M82" s="20">
        <v>0</v>
      </c>
      <c r="N82" s="26">
        <v>0.76</v>
      </c>
      <c r="O82" s="25">
        <f t="shared" si="10"/>
        <v>1.5194173224721395</v>
      </c>
      <c r="P82" s="22"/>
      <c r="Q82" s="24">
        <v>190000</v>
      </c>
      <c r="R82" s="24">
        <f t="shared" si="11"/>
        <v>1945.1269451269452</v>
      </c>
      <c r="S82" s="26">
        <f t="shared" si="12"/>
        <v>0.9006667360906907</v>
      </c>
      <c r="T82" s="27">
        <f t="shared" si="13"/>
        <v>0.59277113849490537</v>
      </c>
      <c r="U82" s="22"/>
      <c r="V82" s="38">
        <f t="shared" si="14"/>
        <v>0.9006667360906907</v>
      </c>
      <c r="W82" s="22"/>
      <c r="X82" s="42">
        <f>I82-'(A) Current Law'!J80</f>
        <v>7186.4259999999776</v>
      </c>
      <c r="Y82" s="42">
        <f>J82-'(A) Current Law'!K80</f>
        <v>73.571109746109414</v>
      </c>
      <c r="Z82" s="38">
        <f>O82-'(A) Current Law'!P80</f>
        <v>3.4066183418827833E-2</v>
      </c>
      <c r="AA82" s="44">
        <f>N82-'(A) Current Law'!O80</f>
        <v>0.20299999999999996</v>
      </c>
      <c r="AB82" s="42">
        <f>Q82-'(A) Current Law'!R80</f>
        <v>0</v>
      </c>
      <c r="AC82" s="42">
        <f>M82-'(A) Current Law'!N80</f>
        <v>0</v>
      </c>
      <c r="AD82" s="38">
        <f>S82-'(A) Current Law'!T80</f>
        <v>0</v>
      </c>
    </row>
    <row r="83" spans="1:30">
      <c r="A83" s="28" t="s">
        <v>166</v>
      </c>
      <c r="B83" s="29" t="s">
        <v>167</v>
      </c>
      <c r="C83" s="30">
        <v>16814622811</v>
      </c>
      <c r="D83" s="21">
        <v>17957.5</v>
      </c>
      <c r="E83" s="22"/>
      <c r="F83" s="48">
        <v>3000</v>
      </c>
      <c r="G83" s="45">
        <f t="shared" si="15"/>
        <v>0</v>
      </c>
      <c r="H83" s="22"/>
      <c r="I83" s="23">
        <v>53872500</v>
      </c>
      <c r="J83" s="24">
        <f t="shared" si="8"/>
        <v>3000</v>
      </c>
      <c r="K83" s="26">
        <f t="shared" si="9"/>
        <v>3.2039077299287984</v>
      </c>
      <c r="L83" s="22"/>
      <c r="M83" s="20">
        <v>857521</v>
      </c>
      <c r="N83" s="26">
        <v>1.6020000000000001</v>
      </c>
      <c r="O83" s="25">
        <f t="shared" si="10"/>
        <v>3.1529092026565118</v>
      </c>
      <c r="P83" s="22"/>
      <c r="Q83" s="24">
        <v>44000000</v>
      </c>
      <c r="R83" s="24">
        <f t="shared" si="11"/>
        <v>2497.9825142698037</v>
      </c>
      <c r="S83" s="26">
        <f t="shared" si="12"/>
        <v>2.6167699682930463</v>
      </c>
      <c r="T83" s="27">
        <f t="shared" si="13"/>
        <v>0.83266083808993452</v>
      </c>
      <c r="U83" s="22"/>
      <c r="V83" s="38">
        <f t="shared" si="14"/>
        <v>2.6677684955653334</v>
      </c>
      <c r="W83" s="22"/>
      <c r="X83" s="42">
        <f>I83-'(A) Current Law'!J81</f>
        <v>9280044</v>
      </c>
      <c r="Y83" s="42">
        <f>J83-'(A) Current Law'!K81</f>
        <v>516.77817068077411</v>
      </c>
      <c r="Z83" s="38">
        <f>O83-'(A) Current Law'!P81</f>
        <v>0.55990473921550343</v>
      </c>
      <c r="AA83" s="44">
        <f>N83-'(A) Current Law'!O81</f>
        <v>0.27600000000000002</v>
      </c>
      <c r="AB83" s="42">
        <f>Q83-'(A) Current Law'!R81</f>
        <v>399608</v>
      </c>
      <c r="AC83" s="42">
        <f>M83-'(A) Current Law'!N81</f>
        <v>-134543</v>
      </c>
      <c r="AD83" s="38">
        <f>S83-'(A) Current Law'!T81</f>
        <v>2.3765504852037989E-2</v>
      </c>
    </row>
    <row r="84" spans="1:30" ht="31.2">
      <c r="A84" s="28" t="s">
        <v>168</v>
      </c>
      <c r="B84" s="29" t="s">
        <v>169</v>
      </c>
      <c r="C84" s="30">
        <v>13287392739</v>
      </c>
      <c r="D84" s="21">
        <v>25239.53</v>
      </c>
      <c r="E84" s="22"/>
      <c r="F84" s="48">
        <v>3000</v>
      </c>
      <c r="G84" s="45">
        <f t="shared" si="15"/>
        <v>0</v>
      </c>
      <c r="H84" s="22"/>
      <c r="I84" s="23">
        <v>75718590</v>
      </c>
      <c r="J84" s="24">
        <f t="shared" si="8"/>
        <v>3000</v>
      </c>
      <c r="K84" s="26">
        <f t="shared" si="9"/>
        <v>5.6985287849404322</v>
      </c>
      <c r="L84" s="22"/>
      <c r="M84" s="20">
        <v>17248638</v>
      </c>
      <c r="N84" s="26">
        <v>2.8490000000000002</v>
      </c>
      <c r="O84" s="25">
        <f t="shared" si="10"/>
        <v>4.4004082026102891</v>
      </c>
      <c r="P84" s="22"/>
      <c r="Q84" s="24">
        <v>40800000</v>
      </c>
      <c r="R84" s="24">
        <f t="shared" si="11"/>
        <v>2299.9096258924001</v>
      </c>
      <c r="S84" s="26">
        <f t="shared" si="12"/>
        <v>3.0705798196396636</v>
      </c>
      <c r="T84" s="27">
        <f t="shared" si="13"/>
        <v>0.76663654196413322</v>
      </c>
      <c r="U84" s="22"/>
      <c r="V84" s="38">
        <f t="shared" si="14"/>
        <v>4.3687004019698081</v>
      </c>
      <c r="W84" s="22"/>
      <c r="X84" s="42">
        <f>I84-'(A) Current Law'!J82</f>
        <v>15725489</v>
      </c>
      <c r="Y84" s="42">
        <f>J84-'(A) Current Law'!K82</f>
        <v>623.04999340320501</v>
      </c>
      <c r="Z84" s="38">
        <f>O84-'(A) Current Law'!P82</f>
        <v>0.87615811684634171</v>
      </c>
      <c r="AA84" s="44">
        <f>N84-'(A) Current Law'!O82</f>
        <v>0.59100000000000019</v>
      </c>
      <c r="AB84" s="42">
        <f>Q84-'(A) Current Law'!R82</f>
        <v>0</v>
      </c>
      <c r="AC84" s="42">
        <f>M84-'(A) Current Law'!N82</f>
        <v>4083632</v>
      </c>
      <c r="AD84" s="38">
        <f>S84-'(A) Current Law'!T82</f>
        <v>0</v>
      </c>
    </row>
    <row r="85" spans="1:30">
      <c r="A85" s="28" t="s">
        <v>170</v>
      </c>
      <c r="B85" s="29" t="s">
        <v>171</v>
      </c>
      <c r="C85" s="30">
        <v>52784554</v>
      </c>
      <c r="D85" s="21">
        <v>26.490000000000002</v>
      </c>
      <c r="E85" s="22"/>
      <c r="F85" s="48">
        <v>3000</v>
      </c>
      <c r="G85" s="45">
        <f t="shared" si="15"/>
        <v>0</v>
      </c>
      <c r="H85" s="22"/>
      <c r="I85" s="23">
        <v>136942.95120000001</v>
      </c>
      <c r="J85" s="24">
        <f t="shared" si="8"/>
        <v>5169.6093318233297</v>
      </c>
      <c r="K85" s="26">
        <f t="shared" si="9"/>
        <v>2.594375453091827</v>
      </c>
      <c r="L85" s="22"/>
      <c r="M85" s="20">
        <v>0</v>
      </c>
      <c r="N85" s="26">
        <v>1.2969999999999999</v>
      </c>
      <c r="O85" s="25">
        <f t="shared" si="10"/>
        <v>2.594375453091827</v>
      </c>
      <c r="P85" s="22"/>
      <c r="Q85" s="24">
        <v>0</v>
      </c>
      <c r="R85" s="24">
        <f t="shared" si="11"/>
        <v>0</v>
      </c>
      <c r="S85" s="26">
        <f t="shared" si="12"/>
        <v>0</v>
      </c>
      <c r="T85" s="27">
        <f t="shared" si="13"/>
        <v>0</v>
      </c>
      <c r="U85" s="22"/>
      <c r="V85" s="38">
        <f t="shared" si="14"/>
        <v>0</v>
      </c>
      <c r="W85" s="22"/>
      <c r="X85" s="42">
        <f>I85-'(A) Current Law'!J83</f>
        <v>-44366.04879999999</v>
      </c>
      <c r="Y85" s="42">
        <f>J85-'(A) Current Law'!K83</f>
        <v>-1674.822529256322</v>
      </c>
      <c r="Z85" s="38">
        <f>O85-'(A) Current Law'!P83</f>
        <v>-0.39039922171171471</v>
      </c>
      <c r="AA85" s="44">
        <f>N85-'(A) Current Law'!O83</f>
        <v>-0.42000000000000015</v>
      </c>
      <c r="AB85" s="42">
        <f>Q85-'(A) Current Law'!R83</f>
        <v>0</v>
      </c>
      <c r="AC85" s="42">
        <f>M85-'(A) Current Law'!N83</f>
        <v>-23759</v>
      </c>
      <c r="AD85" s="38">
        <f>S85-'(A) Current Law'!T83</f>
        <v>0</v>
      </c>
    </row>
    <row r="86" spans="1:30">
      <c r="A86" s="28" t="s">
        <v>172</v>
      </c>
      <c r="B86" s="29" t="s">
        <v>173</v>
      </c>
      <c r="C86" s="30">
        <v>14208790454</v>
      </c>
      <c r="D86" s="21">
        <v>21192.969999999998</v>
      </c>
      <c r="E86" s="22"/>
      <c r="F86" s="48">
        <v>3000</v>
      </c>
      <c r="G86" s="45">
        <f t="shared" si="15"/>
        <v>0</v>
      </c>
      <c r="H86" s="22"/>
      <c r="I86" s="23">
        <v>63578909.999999993</v>
      </c>
      <c r="J86" s="24">
        <f t="shared" si="8"/>
        <v>3000</v>
      </c>
      <c r="K86" s="26">
        <f t="shared" si="9"/>
        <v>4.4746180335217431</v>
      </c>
      <c r="L86" s="22"/>
      <c r="M86" s="53">
        <v>9748577</v>
      </c>
      <c r="N86" s="26">
        <v>2.2370000000000001</v>
      </c>
      <c r="O86" s="25">
        <f t="shared" si="10"/>
        <v>3.788523250749039</v>
      </c>
      <c r="P86" s="22"/>
      <c r="Q86" s="24">
        <v>42000000</v>
      </c>
      <c r="R86" s="24">
        <f t="shared" si="11"/>
        <v>2441.7803167748552</v>
      </c>
      <c r="S86" s="26">
        <f t="shared" si="12"/>
        <v>2.9559166303403632</v>
      </c>
      <c r="T86" s="27">
        <f t="shared" si="13"/>
        <v>0.81392677225828514</v>
      </c>
      <c r="U86" s="22"/>
      <c r="V86" s="38">
        <f t="shared" si="14"/>
        <v>3.6420114131130674</v>
      </c>
      <c r="W86" s="22"/>
      <c r="X86" s="42">
        <f>I86-'(A) Current Law'!J84</f>
        <v>11154549.999999993</v>
      </c>
      <c r="Y86" s="42">
        <f>J86-'(A) Current Law'!K84</f>
        <v>526.33255272856968</v>
      </c>
      <c r="Z86" s="38">
        <f>O86-'(A) Current Law'!P84</f>
        <v>0.61904875214229094</v>
      </c>
      <c r="AA86" s="44">
        <f>N86-'(A) Current Law'!O84</f>
        <v>0.45000000000000018</v>
      </c>
      <c r="AB86" s="42">
        <f>Q86-'(A) Current Law'!R84</f>
        <v>0</v>
      </c>
      <c r="AC86" s="42">
        <f>M86-'(A) Current Law'!N84</f>
        <v>2358616</v>
      </c>
      <c r="AD86" s="38">
        <f>S86-'(A) Current Law'!T84</f>
        <v>0</v>
      </c>
    </row>
    <row r="87" spans="1:30">
      <c r="A87" s="28" t="s">
        <v>174</v>
      </c>
      <c r="B87" s="29" t="s">
        <v>175</v>
      </c>
      <c r="C87" s="30">
        <v>4536014614</v>
      </c>
      <c r="D87" s="21">
        <v>5016.21</v>
      </c>
      <c r="E87" s="22"/>
      <c r="F87" s="48">
        <v>3000</v>
      </c>
      <c r="G87" s="45">
        <f t="shared" si="15"/>
        <v>0</v>
      </c>
      <c r="H87" s="22"/>
      <c r="I87" s="23">
        <v>15048630</v>
      </c>
      <c r="J87" s="24">
        <f t="shared" si="8"/>
        <v>3000</v>
      </c>
      <c r="K87" s="26">
        <f t="shared" si="9"/>
        <v>3.3175885178045417</v>
      </c>
      <c r="L87" s="22"/>
      <c r="M87" s="20">
        <v>489829</v>
      </c>
      <c r="N87" s="26">
        <v>1.659</v>
      </c>
      <c r="O87" s="25">
        <f t="shared" si="10"/>
        <v>3.2096018727685696</v>
      </c>
      <c r="P87" s="22"/>
      <c r="Q87" s="24">
        <v>11210000</v>
      </c>
      <c r="R87" s="24">
        <f t="shared" si="11"/>
        <v>2332.4041457594481</v>
      </c>
      <c r="S87" s="26">
        <f t="shared" si="12"/>
        <v>2.4713324259144462</v>
      </c>
      <c r="T87" s="27">
        <f t="shared" si="13"/>
        <v>0.77746804858648266</v>
      </c>
      <c r="U87" s="22"/>
      <c r="V87" s="38">
        <f t="shared" si="14"/>
        <v>2.5793190709504183</v>
      </c>
      <c r="W87" s="22"/>
      <c r="X87" s="42">
        <f>I87-'(A) Current Law'!J85</f>
        <v>2479387</v>
      </c>
      <c r="Y87" s="42">
        <f>J87-'(A) Current Law'!K85</f>
        <v>494.27496057780672</v>
      </c>
      <c r="Z87" s="38">
        <f>O87-'(A) Current Law'!P85</f>
        <v>0.55665583444260047</v>
      </c>
      <c r="AA87" s="44">
        <f>N87-'(A) Current Law'!O85</f>
        <v>0.27400000000000002</v>
      </c>
      <c r="AB87" s="42">
        <f>Q87-'(A) Current Law'!R85</f>
        <v>0</v>
      </c>
      <c r="AC87" s="42">
        <f>M87-'(A) Current Law'!N85</f>
        <v>-45612</v>
      </c>
      <c r="AD87" s="38">
        <f>S87-'(A) Current Law'!T85</f>
        <v>0</v>
      </c>
    </row>
    <row r="88" spans="1:30">
      <c r="A88" s="28" t="s">
        <v>176</v>
      </c>
      <c r="B88" s="29" t="s">
        <v>177</v>
      </c>
      <c r="C88" s="30">
        <v>3534985734</v>
      </c>
      <c r="D88" s="21">
        <v>3346.4199999999996</v>
      </c>
      <c r="E88" s="22"/>
      <c r="F88" s="48">
        <v>3000</v>
      </c>
      <c r="G88" s="45">
        <f t="shared" si="15"/>
        <v>0</v>
      </c>
      <c r="H88" s="22"/>
      <c r="I88" s="23">
        <v>10039259.999999998</v>
      </c>
      <c r="J88" s="24">
        <f t="shared" si="8"/>
        <v>3000</v>
      </c>
      <c r="K88" s="26">
        <f t="shared" si="9"/>
        <v>2.8399718571537518</v>
      </c>
      <c r="L88" s="22"/>
      <c r="M88" s="20">
        <v>0</v>
      </c>
      <c r="N88" s="26">
        <v>1.42</v>
      </c>
      <c r="O88" s="25">
        <f t="shared" si="10"/>
        <v>2.8399718571537518</v>
      </c>
      <c r="P88" s="22"/>
      <c r="Q88" s="24">
        <v>7150000</v>
      </c>
      <c r="R88" s="24">
        <f t="shared" si="11"/>
        <v>2136.6116626125831</v>
      </c>
      <c r="S88" s="26">
        <f t="shared" si="12"/>
        <v>2.0226389971620744</v>
      </c>
      <c r="T88" s="27">
        <f t="shared" si="13"/>
        <v>0.71220388753752784</v>
      </c>
      <c r="U88" s="22"/>
      <c r="V88" s="38">
        <f t="shared" si="14"/>
        <v>2.0226389971620744</v>
      </c>
      <c r="W88" s="22"/>
      <c r="X88" s="42">
        <f>I88-'(A) Current Law'!J86</f>
        <v>1857483.9999999981</v>
      </c>
      <c r="Y88" s="42">
        <f>J88-'(A) Current Law'!K86</f>
        <v>555.06601084143631</v>
      </c>
      <c r="Z88" s="38">
        <f>O88-'(A) Current Law'!P86</f>
        <v>0.52545728321742624</v>
      </c>
      <c r="AA88" s="44">
        <f>N88-'(A) Current Law'!O86</f>
        <v>0.29599999999999982</v>
      </c>
      <c r="AB88" s="42">
        <f>Q88-'(A) Current Law'!R86</f>
        <v>0</v>
      </c>
      <c r="AC88" s="42">
        <f>M88-'(A) Current Law'!N86</f>
        <v>0</v>
      </c>
      <c r="AD88" s="38">
        <f>S88-'(A) Current Law'!T86</f>
        <v>0</v>
      </c>
    </row>
    <row r="89" spans="1:30">
      <c r="A89" s="28" t="s">
        <v>178</v>
      </c>
      <c r="B89" s="29" t="s">
        <v>179</v>
      </c>
      <c r="C89" s="30">
        <v>379206963</v>
      </c>
      <c r="D89" s="21">
        <v>935.48</v>
      </c>
      <c r="E89" s="22"/>
      <c r="F89" s="48">
        <v>3000</v>
      </c>
      <c r="G89" s="45">
        <f t="shared" si="15"/>
        <v>0</v>
      </c>
      <c r="H89" s="22"/>
      <c r="I89" s="23">
        <v>2806440</v>
      </c>
      <c r="J89" s="24">
        <f t="shared" si="8"/>
        <v>3000</v>
      </c>
      <c r="K89" s="26">
        <f t="shared" si="9"/>
        <v>7.4008134708222642</v>
      </c>
      <c r="L89" s="22"/>
      <c r="M89" s="20">
        <v>815005</v>
      </c>
      <c r="N89" s="26">
        <v>3.7</v>
      </c>
      <c r="O89" s="25">
        <f t="shared" si="10"/>
        <v>5.2515781467862972</v>
      </c>
      <c r="P89" s="22"/>
      <c r="Q89" s="24">
        <v>1400000</v>
      </c>
      <c r="R89" s="24">
        <f t="shared" si="11"/>
        <v>2367.7737632017788</v>
      </c>
      <c r="S89" s="26">
        <f t="shared" si="12"/>
        <v>3.6919153301517831</v>
      </c>
      <c r="T89" s="27">
        <f t="shared" si="13"/>
        <v>0.78925792106725956</v>
      </c>
      <c r="U89" s="22"/>
      <c r="V89" s="38">
        <f t="shared" si="14"/>
        <v>5.8411506541877509</v>
      </c>
      <c r="W89" s="22"/>
      <c r="X89" s="42">
        <f>I89-'(A) Current Law'!J87</f>
        <v>270706</v>
      </c>
      <c r="Y89" s="42">
        <f>J89-'(A) Current Law'!K87</f>
        <v>289.37657673066224</v>
      </c>
      <c r="Z89" s="38">
        <f>O89-'(A) Current Law'!P87</f>
        <v>0.64092968672624284</v>
      </c>
      <c r="AA89" s="44">
        <f>N89-'(A) Current Law'!O87</f>
        <v>0.35700000000000021</v>
      </c>
      <c r="AB89" s="42">
        <f>Q89-'(A) Current Law'!R87</f>
        <v>0</v>
      </c>
      <c r="AC89" s="42">
        <f>M89-'(A) Current Law'!N87</f>
        <v>27661</v>
      </c>
      <c r="AD89" s="38">
        <f>S89-'(A) Current Law'!T87</f>
        <v>0</v>
      </c>
    </row>
    <row r="90" spans="1:30">
      <c r="A90" s="28" t="s">
        <v>180</v>
      </c>
      <c r="B90" s="29" t="s">
        <v>181</v>
      </c>
      <c r="C90" s="30">
        <v>4169013513</v>
      </c>
      <c r="D90" s="21">
        <v>7254.3700000000008</v>
      </c>
      <c r="E90" s="22"/>
      <c r="F90" s="48">
        <v>3000</v>
      </c>
      <c r="G90" s="45">
        <f t="shared" si="15"/>
        <v>0</v>
      </c>
      <c r="H90" s="22"/>
      <c r="I90" s="23">
        <v>21763110.000000004</v>
      </c>
      <c r="J90" s="24">
        <f t="shared" si="8"/>
        <v>3000</v>
      </c>
      <c r="K90" s="26">
        <f t="shared" si="9"/>
        <v>5.2202061547983289</v>
      </c>
      <c r="L90" s="22"/>
      <c r="M90" s="20">
        <v>4415159</v>
      </c>
      <c r="N90" s="26">
        <v>2.61</v>
      </c>
      <c r="O90" s="25">
        <f t="shared" si="10"/>
        <v>4.1611644927282834</v>
      </c>
      <c r="P90" s="22"/>
      <c r="Q90" s="24">
        <v>13593970</v>
      </c>
      <c r="R90" s="24">
        <f t="shared" si="11"/>
        <v>2482.5214319093179</v>
      </c>
      <c r="S90" s="26">
        <f t="shared" si="12"/>
        <v>3.2607162240205483</v>
      </c>
      <c r="T90" s="27">
        <f t="shared" si="13"/>
        <v>0.82750714396977254</v>
      </c>
      <c r="U90" s="22"/>
      <c r="V90" s="38">
        <f t="shared" si="14"/>
        <v>4.3197578860905939</v>
      </c>
      <c r="W90" s="22"/>
      <c r="X90" s="42">
        <f>I90-'(A) Current Law'!J88</f>
        <v>2990004.0000000037</v>
      </c>
      <c r="Y90" s="42">
        <f>J90-'(A) Current Law'!K88</f>
        <v>412.16590827322034</v>
      </c>
      <c r="Z90" s="38">
        <f>O90-'(A) Current Law'!P88</f>
        <v>0.56720444599815911</v>
      </c>
      <c r="AA90" s="44">
        <f>N90-'(A) Current Law'!O88</f>
        <v>0.43399999999999972</v>
      </c>
      <c r="AB90" s="42">
        <f>Q90-'(A) Current Law'!R88</f>
        <v>0</v>
      </c>
      <c r="AC90" s="42">
        <f>M90-'(A) Current Law'!N88</f>
        <v>625321</v>
      </c>
      <c r="AD90" s="38">
        <f>S90-'(A) Current Law'!T88</f>
        <v>0</v>
      </c>
    </row>
    <row r="91" spans="1:30">
      <c r="A91" s="28" t="s">
        <v>182</v>
      </c>
      <c r="B91" s="29" t="s">
        <v>183</v>
      </c>
      <c r="C91" s="30">
        <v>562705096</v>
      </c>
      <c r="D91" s="21">
        <v>915.66</v>
      </c>
      <c r="E91" s="22"/>
      <c r="F91" s="48">
        <v>3000</v>
      </c>
      <c r="G91" s="45">
        <f t="shared" si="15"/>
        <v>0</v>
      </c>
      <c r="H91" s="22"/>
      <c r="I91" s="23">
        <v>2746980</v>
      </c>
      <c r="J91" s="24">
        <f t="shared" si="8"/>
        <v>3000</v>
      </c>
      <c r="K91" s="26">
        <f t="shared" si="9"/>
        <v>4.8817400438115097</v>
      </c>
      <c r="L91" s="22"/>
      <c r="M91" s="20">
        <v>500781</v>
      </c>
      <c r="N91" s="26">
        <v>2.4409999999999998</v>
      </c>
      <c r="O91" s="25">
        <f t="shared" si="10"/>
        <v>3.99178720073294</v>
      </c>
      <c r="P91" s="22"/>
      <c r="Q91" s="24">
        <v>1413108</v>
      </c>
      <c r="R91" s="24">
        <f t="shared" si="11"/>
        <v>2090.1743005045541</v>
      </c>
      <c r="S91" s="26">
        <f t="shared" si="12"/>
        <v>2.5112763506943607</v>
      </c>
      <c r="T91" s="27">
        <f t="shared" si="13"/>
        <v>0.69672476683485141</v>
      </c>
      <c r="U91" s="22"/>
      <c r="V91" s="38">
        <f t="shared" si="14"/>
        <v>3.4012291937729313</v>
      </c>
      <c r="W91" s="22"/>
      <c r="X91" s="42">
        <f>I91-'(A) Current Law'!J89</f>
        <v>578099</v>
      </c>
      <c r="Y91" s="42">
        <f>J91-'(A) Current Law'!K89</f>
        <v>631.34678810912328</v>
      </c>
      <c r="Z91" s="38">
        <f>O91-'(A) Current Law'!P89</f>
        <v>0.7974692306678528</v>
      </c>
      <c r="AA91" s="44">
        <f>N91-'(A) Current Law'!O89</f>
        <v>0.51399999999999979</v>
      </c>
      <c r="AB91" s="42">
        <f>Q91-'(A) Current Law'!R89</f>
        <v>0</v>
      </c>
      <c r="AC91" s="42">
        <f>M91-'(A) Current Law'!N89</f>
        <v>129359</v>
      </c>
      <c r="AD91" s="38">
        <f>S91-'(A) Current Law'!T89</f>
        <v>0</v>
      </c>
    </row>
    <row r="92" spans="1:30">
      <c r="A92" s="28" t="s">
        <v>184</v>
      </c>
      <c r="B92" s="29" t="s">
        <v>185</v>
      </c>
      <c r="C92" s="30">
        <v>64610458</v>
      </c>
      <c r="D92" s="21">
        <v>81.86</v>
      </c>
      <c r="E92" s="22"/>
      <c r="F92" s="48">
        <v>3000</v>
      </c>
      <c r="G92" s="45">
        <f t="shared" si="15"/>
        <v>0</v>
      </c>
      <c r="H92" s="22"/>
      <c r="I92" s="23">
        <v>501868.67040000006</v>
      </c>
      <c r="J92" s="24">
        <f t="shared" si="8"/>
        <v>6130.8168873686791</v>
      </c>
      <c r="K92" s="26">
        <f t="shared" si="9"/>
        <v>7.7676073802169938</v>
      </c>
      <c r="L92" s="22"/>
      <c r="M92" s="20">
        <v>150729</v>
      </c>
      <c r="N92" s="26">
        <v>3.8839999999999999</v>
      </c>
      <c r="O92" s="25">
        <f t="shared" si="10"/>
        <v>5.4347187942855948</v>
      </c>
      <c r="P92" s="22"/>
      <c r="Q92" s="24">
        <v>220000</v>
      </c>
      <c r="R92" s="24">
        <f t="shared" si="11"/>
        <v>4528.8174932812117</v>
      </c>
      <c r="S92" s="26">
        <f t="shared" si="12"/>
        <v>3.4050215214385262</v>
      </c>
      <c r="T92" s="27">
        <f t="shared" si="13"/>
        <v>0.73869723667851406</v>
      </c>
      <c r="U92" s="22"/>
      <c r="V92" s="38">
        <f t="shared" si="14"/>
        <v>5.7379101073699239</v>
      </c>
      <c r="W92" s="22"/>
      <c r="X92" s="42">
        <f>I92-'(A) Current Law'!J90</f>
        <v>-323127.32959999994</v>
      </c>
      <c r="Y92" s="42">
        <f>J92-'(A) Current Law'!K90</f>
        <v>-3947.3165111165399</v>
      </c>
      <c r="Z92" s="38">
        <f>O92-'(A) Current Law'!P90</f>
        <v>-3.8669177921629947</v>
      </c>
      <c r="AA92" s="44">
        <f>N92-'(A) Current Law'!O90</f>
        <v>-0.85000000000000009</v>
      </c>
      <c r="AB92" s="42">
        <f>Q92-'(A) Current Law'!R90</f>
        <v>0</v>
      </c>
      <c r="AC92" s="42">
        <f>M92-'(A) Current Law'!N90</f>
        <v>-73284</v>
      </c>
      <c r="AD92" s="38">
        <f>S92-'(A) Current Law'!T90</f>
        <v>0</v>
      </c>
    </row>
    <row r="93" spans="1:30">
      <c r="A93" s="28" t="s">
        <v>186</v>
      </c>
      <c r="B93" s="29" t="s">
        <v>187</v>
      </c>
      <c r="C93" s="30">
        <v>54470763</v>
      </c>
      <c r="D93" s="21">
        <v>69.02</v>
      </c>
      <c r="E93" s="22"/>
      <c r="F93" s="48">
        <v>3000</v>
      </c>
      <c r="G93" s="45">
        <f t="shared" si="15"/>
        <v>0</v>
      </c>
      <c r="H93" s="22"/>
      <c r="I93" s="23">
        <v>485869.48200000002</v>
      </c>
      <c r="J93" s="24">
        <f t="shared" si="8"/>
        <v>7039.5462474645037</v>
      </c>
      <c r="K93" s="26">
        <f t="shared" si="9"/>
        <v>8.9198214829485671</v>
      </c>
      <c r="L93" s="22"/>
      <c r="M93" s="20">
        <v>158452</v>
      </c>
      <c r="N93" s="26">
        <v>4.46</v>
      </c>
      <c r="O93" s="25">
        <f t="shared" si="10"/>
        <v>6.0108848117291842</v>
      </c>
      <c r="P93" s="22"/>
      <c r="Q93" s="24">
        <v>110000</v>
      </c>
      <c r="R93" s="24">
        <f t="shared" si="11"/>
        <v>3889.4813097652855</v>
      </c>
      <c r="S93" s="26">
        <f t="shared" si="12"/>
        <v>2.0194319657317816</v>
      </c>
      <c r="T93" s="27">
        <f t="shared" si="13"/>
        <v>0.55251875235086279</v>
      </c>
      <c r="U93" s="22"/>
      <c r="V93" s="38">
        <f t="shared" si="14"/>
        <v>4.9283686369511663</v>
      </c>
      <c r="W93" s="22"/>
      <c r="X93" s="42">
        <f>I93-'(A) Current Law'!J91</f>
        <v>-27338.517999999982</v>
      </c>
      <c r="Y93" s="42">
        <f>J93-'(A) Current Law'!K91</f>
        <v>-396.09559547957087</v>
      </c>
      <c r="Z93" s="38">
        <f>O93-'(A) Current Law'!P91</f>
        <v>3.3072457604458094E-2</v>
      </c>
      <c r="AA93" s="44">
        <f>N93-'(A) Current Law'!O91</f>
        <v>-0.25100000000000033</v>
      </c>
      <c r="AB93" s="42">
        <f>Q93-'(A) Current Law'!R91</f>
        <v>0</v>
      </c>
      <c r="AC93" s="42">
        <f>M93-'(A) Current Law'!N91</f>
        <v>-29140</v>
      </c>
      <c r="AD93" s="38">
        <f>S93-'(A) Current Law'!T91</f>
        <v>0</v>
      </c>
    </row>
    <row r="94" spans="1:30">
      <c r="A94" s="28" t="s">
        <v>188</v>
      </c>
      <c r="B94" s="29" t="s">
        <v>189</v>
      </c>
      <c r="C94" s="30">
        <v>927638728</v>
      </c>
      <c r="D94" s="21">
        <v>956.41000000000008</v>
      </c>
      <c r="E94" s="22"/>
      <c r="F94" s="48">
        <v>3000</v>
      </c>
      <c r="G94" s="45">
        <f t="shared" si="15"/>
        <v>0</v>
      </c>
      <c r="H94" s="22"/>
      <c r="I94" s="23">
        <v>2869230.0000000005</v>
      </c>
      <c r="J94" s="24">
        <f t="shared" si="8"/>
        <v>3000.0000000000005</v>
      </c>
      <c r="K94" s="26">
        <f t="shared" si="9"/>
        <v>3.09304680086621</v>
      </c>
      <c r="L94" s="22"/>
      <c r="M94" s="20">
        <v>0</v>
      </c>
      <c r="N94" s="26">
        <v>1.5469999999999999</v>
      </c>
      <c r="O94" s="25">
        <f t="shared" si="10"/>
        <v>3.09304680086621</v>
      </c>
      <c r="P94" s="22"/>
      <c r="Q94" s="24">
        <v>2179000</v>
      </c>
      <c r="R94" s="24">
        <f t="shared" si="11"/>
        <v>2278.3116027645046</v>
      </c>
      <c r="S94" s="26">
        <f t="shared" si="12"/>
        <v>2.3489748047690395</v>
      </c>
      <c r="T94" s="27">
        <f t="shared" si="13"/>
        <v>0.75943720092150147</v>
      </c>
      <c r="U94" s="22"/>
      <c r="V94" s="38">
        <f t="shared" si="14"/>
        <v>2.3489748047690395</v>
      </c>
      <c r="W94" s="22"/>
      <c r="X94" s="42">
        <f>I94-'(A) Current Law'!J92</f>
        <v>290666.00000000047</v>
      </c>
      <c r="Y94" s="42">
        <f>J94-'(A) Current Law'!K92</f>
        <v>303.91359354251927</v>
      </c>
      <c r="Z94" s="38">
        <f>O94-'(A) Current Law'!P92</f>
        <v>0.43632719051376245</v>
      </c>
      <c r="AA94" s="44">
        <f>N94-'(A) Current Law'!O92</f>
        <v>0.15700000000000003</v>
      </c>
      <c r="AB94" s="42">
        <f>Q94-'(A) Current Law'!R92</f>
        <v>0</v>
      </c>
      <c r="AC94" s="42">
        <f>M94-'(A) Current Law'!N92</f>
        <v>-114088</v>
      </c>
      <c r="AD94" s="38">
        <f>S94-'(A) Current Law'!T92</f>
        <v>0</v>
      </c>
    </row>
    <row r="95" spans="1:30" ht="31.2">
      <c r="A95" s="28" t="s">
        <v>190</v>
      </c>
      <c r="B95" s="29" t="s">
        <v>191</v>
      </c>
      <c r="C95" s="30">
        <v>259614793</v>
      </c>
      <c r="D95" s="21">
        <v>558.07999999999993</v>
      </c>
      <c r="E95" s="22"/>
      <c r="F95" s="48">
        <v>3000</v>
      </c>
      <c r="G95" s="45">
        <f t="shared" si="15"/>
        <v>0</v>
      </c>
      <c r="H95" s="22"/>
      <c r="I95" s="23">
        <v>1711243.7667999999</v>
      </c>
      <c r="J95" s="24">
        <f t="shared" si="8"/>
        <v>3066.3054881020644</v>
      </c>
      <c r="K95" s="26">
        <f t="shared" si="9"/>
        <v>6.5914724928636854</v>
      </c>
      <c r="L95" s="22"/>
      <c r="M95" s="20">
        <v>452992</v>
      </c>
      <c r="N95" s="26">
        <v>3.2959999999999998</v>
      </c>
      <c r="O95" s="25">
        <f t="shared" si="10"/>
        <v>4.8466104425721221</v>
      </c>
      <c r="P95" s="22"/>
      <c r="Q95" s="24">
        <v>806000</v>
      </c>
      <c r="R95" s="24">
        <f t="shared" si="11"/>
        <v>2255.9346330275234</v>
      </c>
      <c r="S95" s="26">
        <f t="shared" si="12"/>
        <v>3.1045996674003087</v>
      </c>
      <c r="T95" s="27">
        <f t="shared" si="13"/>
        <v>0.73571750818078718</v>
      </c>
      <c r="U95" s="22"/>
      <c r="V95" s="38">
        <f t="shared" si="14"/>
        <v>4.8494617176918728</v>
      </c>
      <c r="W95" s="22"/>
      <c r="X95" s="42">
        <f>I95-'(A) Current Law'!J93</f>
        <v>18706.766799999867</v>
      </c>
      <c r="Y95" s="42">
        <f>J95-'(A) Current Law'!K93</f>
        <v>33.519865969036346</v>
      </c>
      <c r="Z95" s="38">
        <f>O95-'(A) Current Law'!P93</f>
        <v>0.32001553470799227</v>
      </c>
      <c r="AA95" s="44">
        <f>N95-'(A) Current Law'!O93</f>
        <v>3.6000000000000032E-2</v>
      </c>
      <c r="AB95" s="42">
        <f>Q95-'(A) Current Law'!R93</f>
        <v>0</v>
      </c>
      <c r="AC95" s="42">
        <f>M95-'(A) Current Law'!N93</f>
        <v>-64374</v>
      </c>
      <c r="AD95" s="38">
        <f>S95-'(A) Current Law'!T93</f>
        <v>0</v>
      </c>
    </row>
    <row r="96" spans="1:30">
      <c r="A96" s="28" t="s">
        <v>192</v>
      </c>
      <c r="B96" s="29" t="s">
        <v>193</v>
      </c>
      <c r="C96" s="30">
        <v>744692938</v>
      </c>
      <c r="D96" s="21">
        <v>3310.98</v>
      </c>
      <c r="E96" s="22"/>
      <c r="F96" s="48">
        <v>3000</v>
      </c>
      <c r="G96" s="45">
        <f t="shared" si="15"/>
        <v>0</v>
      </c>
      <c r="H96" s="22"/>
      <c r="I96" s="23">
        <v>9932940</v>
      </c>
      <c r="J96" s="24">
        <f t="shared" si="8"/>
        <v>3000</v>
      </c>
      <c r="K96" s="26">
        <f t="shared" si="9"/>
        <v>13.33830293419541</v>
      </c>
      <c r="L96" s="22"/>
      <c r="M96" s="20">
        <v>3811425</v>
      </c>
      <c r="N96" s="26">
        <v>6.6689999999999996</v>
      </c>
      <c r="O96" s="25">
        <f t="shared" si="10"/>
        <v>8.2201867207716148</v>
      </c>
      <c r="P96" s="22"/>
      <c r="Q96" s="24">
        <v>1150000</v>
      </c>
      <c r="R96" s="24">
        <f t="shared" si="11"/>
        <v>1498.4762819467348</v>
      </c>
      <c r="S96" s="26">
        <f t="shared" si="12"/>
        <v>1.544260649346993</v>
      </c>
      <c r="T96" s="27">
        <f t="shared" si="13"/>
        <v>0.49949209398224492</v>
      </c>
      <c r="U96" s="22"/>
      <c r="V96" s="38">
        <f t="shared" si="14"/>
        <v>6.6623768627707864</v>
      </c>
      <c r="W96" s="22"/>
      <c r="X96" s="42">
        <f>I96-'(A) Current Law'!J94</f>
        <v>455161</v>
      </c>
      <c r="Y96" s="42">
        <f>J96-'(A) Current Law'!K94</f>
        <v>137.47017499350659</v>
      </c>
      <c r="Z96" s="38">
        <f>O96-'(A) Current Law'!P94</f>
        <v>0.58972897094936538</v>
      </c>
      <c r="AA96" s="44">
        <f>N96-'(A) Current Law'!O94</f>
        <v>0.30499999999999972</v>
      </c>
      <c r="AB96" s="42">
        <f>Q96-'(A) Current Law'!R94</f>
        <v>0</v>
      </c>
      <c r="AC96" s="42">
        <f>M96-'(A) Current Law'!N94</f>
        <v>15994</v>
      </c>
      <c r="AD96" s="38">
        <f>S96-'(A) Current Law'!T94</f>
        <v>0</v>
      </c>
    </row>
    <row r="97" spans="1:30">
      <c r="A97" s="28" t="s">
        <v>194</v>
      </c>
      <c r="B97" s="29" t="s">
        <v>195</v>
      </c>
      <c r="C97" s="30">
        <v>281372301</v>
      </c>
      <c r="D97" s="21">
        <v>1419.14</v>
      </c>
      <c r="E97" s="22"/>
      <c r="F97" s="48">
        <v>3000</v>
      </c>
      <c r="G97" s="45">
        <f t="shared" si="15"/>
        <v>0</v>
      </c>
      <c r="H97" s="22"/>
      <c r="I97" s="23">
        <v>4257420</v>
      </c>
      <c r="J97" s="24">
        <f t="shared" si="8"/>
        <v>3000</v>
      </c>
      <c r="K97" s="26">
        <f t="shared" si="9"/>
        <v>15.1309136857789</v>
      </c>
      <c r="L97" s="22"/>
      <c r="M97" s="20">
        <v>1692275</v>
      </c>
      <c r="N97" s="26">
        <v>7.5650000000000004</v>
      </c>
      <c r="O97" s="25">
        <f t="shared" si="10"/>
        <v>9.1165512414813001</v>
      </c>
      <c r="P97" s="22"/>
      <c r="Q97" s="24">
        <v>626683</v>
      </c>
      <c r="R97" s="24">
        <f t="shared" si="11"/>
        <v>1634.058655241907</v>
      </c>
      <c r="S97" s="26">
        <f t="shared" si="12"/>
        <v>2.2272377123574789</v>
      </c>
      <c r="T97" s="27">
        <f t="shared" si="13"/>
        <v>0.54468621841396903</v>
      </c>
      <c r="U97" s="22"/>
      <c r="V97" s="38">
        <f t="shared" si="14"/>
        <v>8.2416001566550801</v>
      </c>
      <c r="W97" s="22"/>
      <c r="X97" s="42">
        <f>I97-'(A) Current Law'!J95</f>
        <v>-30203</v>
      </c>
      <c r="Y97" s="42">
        <f>J97-'(A) Current Law'!K95</f>
        <v>-21.282607776540317</v>
      </c>
      <c r="Z97" s="38">
        <f>O97-'(A) Current Law'!P95</f>
        <v>0.23040292086177949</v>
      </c>
      <c r="AA97" s="44">
        <f>N97-'(A) Current Law'!O95</f>
        <v>-5.3999999999999382E-2</v>
      </c>
      <c r="AB97" s="42">
        <f>Q97-'(A) Current Law'!R95</f>
        <v>0</v>
      </c>
      <c r="AC97" s="42">
        <f>M97-'(A) Current Law'!N95</f>
        <v>-95032</v>
      </c>
      <c r="AD97" s="38">
        <f>S97-'(A) Current Law'!T95</f>
        <v>0</v>
      </c>
    </row>
    <row r="98" spans="1:30">
      <c r="A98" s="28" t="s">
        <v>196</v>
      </c>
      <c r="B98" s="29" t="s">
        <v>197</v>
      </c>
      <c r="C98" s="30">
        <v>1567259798</v>
      </c>
      <c r="D98" s="21">
        <v>2187.0700000000002</v>
      </c>
      <c r="E98" s="22"/>
      <c r="F98" s="48">
        <v>3000</v>
      </c>
      <c r="G98" s="45">
        <f t="shared" si="15"/>
        <v>0</v>
      </c>
      <c r="H98" s="22"/>
      <c r="I98" s="23">
        <v>6561210.0000000009</v>
      </c>
      <c r="J98" s="24">
        <f t="shared" si="8"/>
        <v>3000</v>
      </c>
      <c r="K98" s="26">
        <f t="shared" si="9"/>
        <v>4.1864214269853939</v>
      </c>
      <c r="L98" s="22"/>
      <c r="M98" s="20">
        <v>849540</v>
      </c>
      <c r="N98" s="26">
        <v>2.093</v>
      </c>
      <c r="O98" s="25">
        <f t="shared" si="10"/>
        <v>3.6443670712977738</v>
      </c>
      <c r="P98" s="22"/>
      <c r="Q98" s="24">
        <v>4119783</v>
      </c>
      <c r="R98" s="24">
        <f t="shared" si="11"/>
        <v>2272.1371515315009</v>
      </c>
      <c r="S98" s="26">
        <f t="shared" si="12"/>
        <v>2.6286535297193909</v>
      </c>
      <c r="T98" s="27">
        <f t="shared" si="13"/>
        <v>0.75737905051050025</v>
      </c>
      <c r="U98" s="22"/>
      <c r="V98" s="38">
        <f t="shared" si="14"/>
        <v>3.1707078854070114</v>
      </c>
      <c r="W98" s="22"/>
      <c r="X98" s="42">
        <f>I98-'(A) Current Law'!J96</f>
        <v>1370075.0000000009</v>
      </c>
      <c r="Y98" s="42">
        <f>J98-'(A) Current Law'!K96</f>
        <v>626.44314082311075</v>
      </c>
      <c r="Z98" s="38">
        <f>O98-'(A) Current Law'!P96</f>
        <v>0.72115867544252588</v>
      </c>
      <c r="AA98" s="44">
        <f>N98-'(A) Current Law'!O96</f>
        <v>0.43700000000000006</v>
      </c>
      <c r="AB98" s="42">
        <f>Q98-'(A) Current Law'!R96</f>
        <v>0</v>
      </c>
      <c r="AC98" s="42">
        <f>M98-'(A) Current Law'!N96</f>
        <v>239832</v>
      </c>
      <c r="AD98" s="38">
        <f>S98-'(A) Current Law'!T96</f>
        <v>0</v>
      </c>
    </row>
    <row r="99" spans="1:30">
      <c r="A99" s="28" t="s">
        <v>198</v>
      </c>
      <c r="B99" s="29" t="s">
        <v>199</v>
      </c>
      <c r="C99" s="30">
        <v>772742515</v>
      </c>
      <c r="D99" s="21">
        <v>275.47000000000003</v>
      </c>
      <c r="E99" s="22"/>
      <c r="F99" s="48">
        <v>3000</v>
      </c>
      <c r="G99" s="45">
        <f t="shared" si="15"/>
        <v>0</v>
      </c>
      <c r="H99" s="22"/>
      <c r="I99" s="23">
        <v>826410.00000000012</v>
      </c>
      <c r="J99" s="24">
        <f t="shared" si="8"/>
        <v>3000</v>
      </c>
      <c r="K99" s="26">
        <f t="shared" si="9"/>
        <v>1.0694506694768828</v>
      </c>
      <c r="L99" s="22"/>
      <c r="M99" s="20">
        <v>0</v>
      </c>
      <c r="N99" s="26">
        <v>0.53500000000000003</v>
      </c>
      <c r="O99" s="25">
        <f t="shared" si="10"/>
        <v>1.0694506694768828</v>
      </c>
      <c r="P99" s="22"/>
      <c r="Q99" s="24">
        <v>580000</v>
      </c>
      <c r="R99" s="24">
        <f t="shared" si="11"/>
        <v>2105.492431117726</v>
      </c>
      <c r="S99" s="26">
        <f t="shared" si="12"/>
        <v>0.75057343001245369</v>
      </c>
      <c r="T99" s="27">
        <f t="shared" si="13"/>
        <v>0.70183081037257522</v>
      </c>
      <c r="U99" s="22"/>
      <c r="V99" s="38">
        <f t="shared" si="14"/>
        <v>0.75057343001245369</v>
      </c>
      <c r="W99" s="22"/>
      <c r="X99" s="42">
        <f>I99-'(A) Current Law'!J97</f>
        <v>169274.00000000012</v>
      </c>
      <c r="Y99" s="42">
        <f>J99-'(A) Current Law'!K97</f>
        <v>614.49159618107251</v>
      </c>
      <c r="Z99" s="38">
        <f>O99-'(A) Current Law'!P97</f>
        <v>0.21905614964125553</v>
      </c>
      <c r="AA99" s="44">
        <f>N99-'(A) Current Law'!O97</f>
        <v>0.11000000000000004</v>
      </c>
      <c r="AB99" s="42">
        <f>Q99-'(A) Current Law'!R97</f>
        <v>0</v>
      </c>
      <c r="AC99" s="42">
        <f>M99-'(A) Current Law'!N97</f>
        <v>0</v>
      </c>
      <c r="AD99" s="38">
        <f>S99-'(A) Current Law'!T97</f>
        <v>0</v>
      </c>
    </row>
    <row r="100" spans="1:30">
      <c r="A100" s="28" t="s">
        <v>200</v>
      </c>
      <c r="B100" s="29" t="s">
        <v>201</v>
      </c>
      <c r="C100" s="30">
        <v>88919572</v>
      </c>
      <c r="D100" s="21">
        <v>79.239999999999995</v>
      </c>
      <c r="E100" s="22"/>
      <c r="F100" s="48">
        <v>3000</v>
      </c>
      <c r="G100" s="45">
        <f t="shared" si="15"/>
        <v>0</v>
      </c>
      <c r="H100" s="22"/>
      <c r="I100" s="23">
        <v>253144.73239999998</v>
      </c>
      <c r="J100" s="24">
        <f t="shared" si="8"/>
        <v>3194.6584098939929</v>
      </c>
      <c r="K100" s="26">
        <f t="shared" si="9"/>
        <v>2.8468955338651427</v>
      </c>
      <c r="L100" s="22"/>
      <c r="M100" s="20">
        <v>0</v>
      </c>
      <c r="N100" s="26">
        <v>1.423</v>
      </c>
      <c r="O100" s="25">
        <f t="shared" si="10"/>
        <v>2.8468955338651427</v>
      </c>
      <c r="P100" s="22"/>
      <c r="Q100" s="24">
        <v>159000</v>
      </c>
      <c r="R100" s="24">
        <f t="shared" si="11"/>
        <v>2006.5623422513884</v>
      </c>
      <c r="S100" s="26">
        <f t="shared" si="12"/>
        <v>1.7881327633920685</v>
      </c>
      <c r="T100" s="27">
        <f t="shared" si="13"/>
        <v>0.62809918457540859</v>
      </c>
      <c r="U100" s="22"/>
      <c r="V100" s="38">
        <f t="shared" si="14"/>
        <v>1.7881327633920685</v>
      </c>
      <c r="W100" s="22"/>
      <c r="X100" s="42">
        <f>I100-'(A) Current Law'!J98</f>
        <v>6354.732399999979</v>
      </c>
      <c r="Y100" s="42">
        <f>J100-'(A) Current Law'!K98</f>
        <v>80.196017163048964</v>
      </c>
      <c r="Z100" s="38">
        <f>O100-'(A) Current Law'!P98</f>
        <v>0.19244056190463876</v>
      </c>
      <c r="AA100" s="44">
        <f>N100-'(A) Current Law'!O98</f>
        <v>3.5000000000000142E-2</v>
      </c>
      <c r="AB100" s="42">
        <f>Q100-'(A) Current Law'!R98</f>
        <v>0</v>
      </c>
      <c r="AC100" s="42">
        <f>M100-'(A) Current Law'!N98</f>
        <v>-10757</v>
      </c>
      <c r="AD100" s="38">
        <f>S100-'(A) Current Law'!T98</f>
        <v>0</v>
      </c>
    </row>
    <row r="101" spans="1:30">
      <c r="A101" s="28" t="s">
        <v>202</v>
      </c>
      <c r="B101" s="29" t="s">
        <v>203</v>
      </c>
      <c r="C101" s="30">
        <v>116467396</v>
      </c>
      <c r="D101" s="21">
        <v>153.06</v>
      </c>
      <c r="E101" s="22"/>
      <c r="F101" s="48">
        <v>3000</v>
      </c>
      <c r="G101" s="45">
        <f t="shared" si="15"/>
        <v>0</v>
      </c>
      <c r="H101" s="22"/>
      <c r="I101" s="23">
        <v>478573.5</v>
      </c>
      <c r="J101" s="24">
        <f t="shared" si="8"/>
        <v>3126.7052136417092</v>
      </c>
      <c r="K101" s="26">
        <f t="shared" si="9"/>
        <v>4.1090770158542913</v>
      </c>
      <c r="L101" s="22"/>
      <c r="M101" s="20">
        <v>58686</v>
      </c>
      <c r="N101" s="26">
        <v>2.0550000000000002</v>
      </c>
      <c r="O101" s="25">
        <f t="shared" si="10"/>
        <v>3.6051935084047044</v>
      </c>
      <c r="P101" s="22"/>
      <c r="Q101" s="24">
        <v>360000</v>
      </c>
      <c r="R101" s="24">
        <f t="shared" si="11"/>
        <v>2735.437083496668</v>
      </c>
      <c r="S101" s="26">
        <f t="shared" si="12"/>
        <v>3.0909938091171885</v>
      </c>
      <c r="T101" s="27">
        <f t="shared" si="13"/>
        <v>0.87486248193851102</v>
      </c>
      <c r="U101" s="22"/>
      <c r="V101" s="38">
        <f t="shared" si="14"/>
        <v>3.5948773165667758</v>
      </c>
      <c r="W101" s="22"/>
      <c r="X101" s="42">
        <f>I101-'(A) Current Law'!J99</f>
        <v>-19952.5</v>
      </c>
      <c r="Y101" s="42">
        <f>J101-'(A) Current Law'!K99</f>
        <v>-130.3573761923426</v>
      </c>
      <c r="Z101" s="38">
        <f>O101-'(A) Current Law'!P99</f>
        <v>-0.34727744750127298</v>
      </c>
      <c r="AA101" s="44">
        <f>N101-'(A) Current Law'!O99</f>
        <v>0.46000000000000019</v>
      </c>
      <c r="AB101" s="42">
        <f>Q101-'(A) Current Law'!R99</f>
        <v>0</v>
      </c>
      <c r="AC101" s="42">
        <f>M101-'(A) Current Law'!N99</f>
        <v>20494</v>
      </c>
      <c r="AD101" s="38">
        <f>S101-'(A) Current Law'!T99</f>
        <v>0</v>
      </c>
    </row>
    <row r="102" spans="1:30">
      <c r="A102" s="28" t="s">
        <v>204</v>
      </c>
      <c r="B102" s="29" t="s">
        <v>205</v>
      </c>
      <c r="C102" s="30">
        <v>1221019221</v>
      </c>
      <c r="D102" s="21">
        <v>911.69</v>
      </c>
      <c r="E102" s="22"/>
      <c r="F102" s="48">
        <v>3000</v>
      </c>
      <c r="G102" s="45">
        <f t="shared" si="15"/>
        <v>0</v>
      </c>
      <c r="H102" s="22"/>
      <c r="I102" s="23">
        <v>2735070</v>
      </c>
      <c r="J102" s="24">
        <f t="shared" si="8"/>
        <v>3000</v>
      </c>
      <c r="K102" s="26">
        <f t="shared" si="9"/>
        <v>2.2399893080798603</v>
      </c>
      <c r="L102" s="22"/>
      <c r="M102" s="20">
        <v>0</v>
      </c>
      <c r="N102" s="26">
        <v>1.1200000000000001</v>
      </c>
      <c r="O102" s="25">
        <f t="shared" si="10"/>
        <v>2.2399893080798603</v>
      </c>
      <c r="P102" s="22"/>
      <c r="Q102" s="24">
        <v>2119000</v>
      </c>
      <c r="R102" s="24">
        <f t="shared" si="11"/>
        <v>2324.2549550834165</v>
      </c>
      <c r="S102" s="26">
        <f t="shared" si="12"/>
        <v>1.7354354162128296</v>
      </c>
      <c r="T102" s="27">
        <f t="shared" si="13"/>
        <v>0.77475165169447213</v>
      </c>
      <c r="U102" s="22"/>
      <c r="V102" s="38">
        <f t="shared" si="14"/>
        <v>1.7354354162128296</v>
      </c>
      <c r="W102" s="22"/>
      <c r="X102" s="42">
        <f>I102-'(A) Current Law'!J100</f>
        <v>415009</v>
      </c>
      <c r="Y102" s="42">
        <f>J102-'(A) Current Law'!K100</f>
        <v>455.20845901567418</v>
      </c>
      <c r="Z102" s="38">
        <f>O102-'(A) Current Law'!P100</f>
        <v>0.33988736038087319</v>
      </c>
      <c r="AA102" s="44">
        <f>N102-'(A) Current Law'!O100</f>
        <v>0.17000000000000015</v>
      </c>
      <c r="AB102" s="42">
        <f>Q102-'(A) Current Law'!R100</f>
        <v>0</v>
      </c>
      <c r="AC102" s="42">
        <f>M102-'(A) Current Law'!N100</f>
        <v>0</v>
      </c>
      <c r="AD102" s="38">
        <f>S102-'(A) Current Law'!T100</f>
        <v>0</v>
      </c>
    </row>
    <row r="103" spans="1:30">
      <c r="A103" s="28" t="s">
        <v>206</v>
      </c>
      <c r="B103" s="29" t="s">
        <v>207</v>
      </c>
      <c r="C103" s="30">
        <v>104861472</v>
      </c>
      <c r="D103" s="21">
        <v>124.04</v>
      </c>
      <c r="E103" s="22"/>
      <c r="F103" s="48">
        <v>3000</v>
      </c>
      <c r="G103" s="45">
        <f t="shared" si="15"/>
        <v>0</v>
      </c>
      <c r="H103" s="22"/>
      <c r="I103" s="23">
        <v>589315.56599999999</v>
      </c>
      <c r="J103" s="24">
        <f t="shared" si="8"/>
        <v>4751.01230248307</v>
      </c>
      <c r="K103" s="26">
        <f t="shared" si="9"/>
        <v>5.6199436719713409</v>
      </c>
      <c r="L103" s="22"/>
      <c r="M103" s="20">
        <v>132019</v>
      </c>
      <c r="N103" s="26">
        <v>2.81</v>
      </c>
      <c r="O103" s="25">
        <f t="shared" si="10"/>
        <v>4.3609588658072624</v>
      </c>
      <c r="P103" s="22"/>
      <c r="Q103" s="24">
        <v>457296.56599999999</v>
      </c>
      <c r="R103" s="24">
        <f t="shared" si="11"/>
        <v>4751.01230248307</v>
      </c>
      <c r="S103" s="26">
        <f t="shared" si="12"/>
        <v>4.3609588658072624</v>
      </c>
      <c r="T103" s="27">
        <f t="shared" si="13"/>
        <v>1</v>
      </c>
      <c r="U103" s="22"/>
      <c r="V103" s="38">
        <f t="shared" si="14"/>
        <v>5.6199436719713409</v>
      </c>
      <c r="W103" s="22"/>
      <c r="X103" s="42">
        <f>I103-'(A) Current Law'!J101</f>
        <v>-238043.43400000001</v>
      </c>
      <c r="Y103" s="42">
        <f>J103-'(A) Current Law'!K101</f>
        <v>-1919.0860528861658</v>
      </c>
      <c r="Z103" s="38">
        <f>O103-'(A) Current Law'!P101</f>
        <v>-1.8112890309226257</v>
      </c>
      <c r="AA103" s="44">
        <f>N103-'(A) Current Law'!O101</f>
        <v>-0.17499999999999982</v>
      </c>
      <c r="AB103" s="42">
        <f>Q103-'(A) Current Law'!R101</f>
        <v>-6703.4340000000084</v>
      </c>
      <c r="AC103" s="42">
        <f>M103-'(A) Current Law'!N101</f>
        <v>-48109</v>
      </c>
      <c r="AD103" s="38">
        <f>S103-'(A) Current Law'!T101</f>
        <v>-6.3926567805571821E-2</v>
      </c>
    </row>
    <row r="104" spans="1:30">
      <c r="A104" s="28" t="s">
        <v>208</v>
      </c>
      <c r="B104" s="29" t="s">
        <v>209</v>
      </c>
      <c r="C104" s="30">
        <v>434487378</v>
      </c>
      <c r="D104" s="21">
        <v>1121.51</v>
      </c>
      <c r="E104" s="22"/>
      <c r="F104" s="48">
        <v>3000</v>
      </c>
      <c r="G104" s="45">
        <f t="shared" si="15"/>
        <v>0</v>
      </c>
      <c r="H104" s="22"/>
      <c r="I104" s="23">
        <v>3364530</v>
      </c>
      <c r="J104" s="24">
        <f t="shared" si="8"/>
        <v>3000</v>
      </c>
      <c r="K104" s="26">
        <f t="shared" si="9"/>
        <v>7.7436771937710933</v>
      </c>
      <c r="L104" s="22"/>
      <c r="M104" s="20">
        <v>1008403</v>
      </c>
      <c r="N104" s="26">
        <v>3.8719999999999999</v>
      </c>
      <c r="O104" s="25">
        <f t="shared" si="10"/>
        <v>5.4227743297067654</v>
      </c>
      <c r="P104" s="22"/>
      <c r="Q104" s="24">
        <v>1312928</v>
      </c>
      <c r="R104" s="24">
        <f t="shared" si="11"/>
        <v>2069.8263947713349</v>
      </c>
      <c r="S104" s="26">
        <f t="shared" si="12"/>
        <v>3.0217862853544162</v>
      </c>
      <c r="T104" s="27">
        <f t="shared" si="13"/>
        <v>0.68994213159044504</v>
      </c>
      <c r="U104" s="22"/>
      <c r="V104" s="38">
        <f t="shared" si="14"/>
        <v>5.3426891494187432</v>
      </c>
      <c r="W104" s="22"/>
      <c r="X104" s="42">
        <f>I104-'(A) Current Law'!J102</f>
        <v>314373</v>
      </c>
      <c r="Y104" s="42">
        <f>J104-'(A) Current Law'!K102</f>
        <v>280.31225758129676</v>
      </c>
      <c r="Z104" s="38">
        <f>O104-'(A) Current Law'!P102</f>
        <v>0.6456873414628852</v>
      </c>
      <c r="AA104" s="44">
        <f>N104-'(A) Current Law'!O102</f>
        <v>0.3620000000000001</v>
      </c>
      <c r="AB104" s="42">
        <f>Q104-'(A) Current Law'!R102</f>
        <v>0</v>
      </c>
      <c r="AC104" s="42">
        <f>M104-'(A) Current Law'!N102</f>
        <v>33830</v>
      </c>
      <c r="AD104" s="38">
        <f>S104-'(A) Current Law'!T102</f>
        <v>0</v>
      </c>
    </row>
    <row r="105" spans="1:30">
      <c r="A105" s="28" t="s">
        <v>210</v>
      </c>
      <c r="B105" s="29" t="s">
        <v>211</v>
      </c>
      <c r="C105" s="30">
        <v>16154394397</v>
      </c>
      <c r="D105" s="21">
        <v>17024.940000000002</v>
      </c>
      <c r="E105" s="22"/>
      <c r="F105" s="48">
        <v>3000</v>
      </c>
      <c r="G105" s="45">
        <f t="shared" si="15"/>
        <v>0</v>
      </c>
      <c r="H105" s="22"/>
      <c r="I105" s="23">
        <v>51074820.000000007</v>
      </c>
      <c r="J105" s="24">
        <f t="shared" si="8"/>
        <v>3000</v>
      </c>
      <c r="K105" s="26">
        <f t="shared" si="9"/>
        <v>3.161667268039773</v>
      </c>
      <c r="L105" s="22"/>
      <c r="M105" s="20">
        <v>484580</v>
      </c>
      <c r="N105" s="26">
        <v>1.581</v>
      </c>
      <c r="O105" s="25">
        <f t="shared" si="10"/>
        <v>3.1316704765729266</v>
      </c>
      <c r="P105" s="22"/>
      <c r="Q105" s="24">
        <v>37760000</v>
      </c>
      <c r="R105" s="24">
        <f t="shared" si="11"/>
        <v>2246.3855966599585</v>
      </c>
      <c r="S105" s="26">
        <f t="shared" si="12"/>
        <v>2.3374444793184157</v>
      </c>
      <c r="T105" s="27">
        <f t="shared" si="13"/>
        <v>0.7487951988866528</v>
      </c>
      <c r="U105" s="22"/>
      <c r="V105" s="38">
        <f t="shared" si="14"/>
        <v>2.3674412707852626</v>
      </c>
      <c r="W105" s="22"/>
      <c r="X105" s="42">
        <f>I105-'(A) Current Law'!J103</f>
        <v>5364619.0000000075</v>
      </c>
      <c r="Y105" s="42">
        <f>J105-'(A) Current Law'!K103</f>
        <v>315.10354808886314</v>
      </c>
      <c r="Z105" s="38">
        <f>O105-'(A) Current Law'!P103</f>
        <v>0.4031143378057771</v>
      </c>
      <c r="AA105" s="44">
        <f>N105-'(A) Current Law'!O103</f>
        <v>0.21299999999999986</v>
      </c>
      <c r="AB105" s="42">
        <f>Q105-'(A) Current Law'!R103</f>
        <v>0</v>
      </c>
      <c r="AC105" s="42">
        <f>M105-'(A) Current Law'!N103</f>
        <v>-1147449</v>
      </c>
      <c r="AD105" s="38">
        <f>S105-'(A) Current Law'!T103</f>
        <v>0</v>
      </c>
    </row>
    <row r="106" spans="1:30">
      <c r="A106" s="28" t="s">
        <v>212</v>
      </c>
      <c r="B106" s="29" t="s">
        <v>213</v>
      </c>
      <c r="C106" s="30">
        <v>1030707255</v>
      </c>
      <c r="D106" s="21">
        <v>1955.98</v>
      </c>
      <c r="E106" s="22"/>
      <c r="F106" s="48">
        <v>3000</v>
      </c>
      <c r="G106" s="45">
        <f t="shared" si="15"/>
        <v>0</v>
      </c>
      <c r="H106" s="22"/>
      <c r="I106" s="23">
        <v>5867940</v>
      </c>
      <c r="J106" s="24">
        <f t="shared" si="8"/>
        <v>3000</v>
      </c>
      <c r="K106" s="26">
        <f t="shared" si="9"/>
        <v>5.6931199150237859</v>
      </c>
      <c r="L106" s="22"/>
      <c r="M106" s="20">
        <v>1335590</v>
      </c>
      <c r="N106" s="26">
        <v>2.847</v>
      </c>
      <c r="O106" s="25">
        <f t="shared" si="10"/>
        <v>4.39732036231762</v>
      </c>
      <c r="P106" s="22"/>
      <c r="Q106" s="24">
        <v>3200000</v>
      </c>
      <c r="R106" s="24">
        <f t="shared" si="11"/>
        <v>2318.8325033998303</v>
      </c>
      <c r="S106" s="26">
        <f t="shared" si="12"/>
        <v>3.1046642821971795</v>
      </c>
      <c r="T106" s="27">
        <f t="shared" si="13"/>
        <v>0.77294416779994346</v>
      </c>
      <c r="U106" s="22"/>
      <c r="V106" s="38">
        <f t="shared" si="14"/>
        <v>4.4004638349033449</v>
      </c>
      <c r="W106" s="22"/>
      <c r="X106" s="42">
        <f>I106-'(A) Current Law'!J104</f>
        <v>1555867</v>
      </c>
      <c r="Y106" s="42">
        <f>J106-'(A) Current Law'!K104</f>
        <v>795.44115993006062</v>
      </c>
      <c r="Z106" s="38">
        <f>O106-'(A) Current Law'!P104</f>
        <v>1.0386372995890083</v>
      </c>
      <c r="AA106" s="44">
        <f>N106-'(A) Current Law'!O104</f>
        <v>0.75499999999999989</v>
      </c>
      <c r="AB106" s="42">
        <f>Q106-'(A) Current Law'!R104</f>
        <v>0</v>
      </c>
      <c r="AC106" s="42">
        <f>M106-'(A) Current Law'!N104</f>
        <v>485336</v>
      </c>
      <c r="AD106" s="38">
        <f>S106-'(A) Current Law'!T104</f>
        <v>0</v>
      </c>
    </row>
    <row r="107" spans="1:30">
      <c r="A107" s="28" t="s">
        <v>214</v>
      </c>
      <c r="B107" s="29" t="s">
        <v>215</v>
      </c>
      <c r="C107" s="30">
        <v>1295799910</v>
      </c>
      <c r="D107" s="21">
        <v>463.63</v>
      </c>
      <c r="E107" s="22"/>
      <c r="F107" s="48">
        <v>3000</v>
      </c>
      <c r="G107" s="45">
        <f t="shared" si="15"/>
        <v>0</v>
      </c>
      <c r="H107" s="22"/>
      <c r="I107" s="23">
        <v>1390890</v>
      </c>
      <c r="J107" s="24">
        <f t="shared" si="8"/>
        <v>3000</v>
      </c>
      <c r="K107" s="26">
        <f t="shared" si="9"/>
        <v>1.0733833127060488</v>
      </c>
      <c r="L107" s="22"/>
      <c r="M107" s="20">
        <v>0</v>
      </c>
      <c r="N107" s="26">
        <v>0.53700000000000003</v>
      </c>
      <c r="O107" s="25">
        <f t="shared" si="10"/>
        <v>1.0733833127060488</v>
      </c>
      <c r="P107" s="22"/>
      <c r="Q107" s="24">
        <v>1178475</v>
      </c>
      <c r="R107" s="24">
        <f t="shared" si="11"/>
        <v>2541.8437115803549</v>
      </c>
      <c r="S107" s="26">
        <f t="shared" si="12"/>
        <v>0.90945754117238675</v>
      </c>
      <c r="T107" s="27">
        <f t="shared" si="13"/>
        <v>0.84728123719345172</v>
      </c>
      <c r="U107" s="22"/>
      <c r="V107" s="38">
        <f t="shared" si="14"/>
        <v>0.90945754117238675</v>
      </c>
      <c r="W107" s="22"/>
      <c r="X107" s="42">
        <f>I107-'(A) Current Law'!J105</f>
        <v>-90364</v>
      </c>
      <c r="Y107" s="42">
        <f>J107-'(A) Current Law'!K105</f>
        <v>-194.90542027047422</v>
      </c>
      <c r="Z107" s="38">
        <f>O107-'(A) Current Law'!P105</f>
        <v>-6.9736075224762217E-2</v>
      </c>
      <c r="AA107" s="44">
        <f>N107-'(A) Current Law'!O105</f>
        <v>-3.499999999999992E-2</v>
      </c>
      <c r="AB107" s="42">
        <f>Q107-'(A) Current Law'!R105</f>
        <v>0</v>
      </c>
      <c r="AC107" s="42">
        <f>M107-'(A) Current Law'!N105</f>
        <v>0</v>
      </c>
      <c r="AD107" s="38">
        <f>S107-'(A) Current Law'!T105</f>
        <v>0</v>
      </c>
    </row>
    <row r="108" spans="1:30">
      <c r="A108" s="28" t="s">
        <v>216</v>
      </c>
      <c r="B108" s="29" t="s">
        <v>217</v>
      </c>
      <c r="C108" s="30">
        <v>674109313</v>
      </c>
      <c r="D108" s="21">
        <v>1863.21</v>
      </c>
      <c r="E108" s="22"/>
      <c r="F108" s="48">
        <v>3000</v>
      </c>
      <c r="G108" s="45">
        <f t="shared" si="15"/>
        <v>0</v>
      </c>
      <c r="H108" s="22"/>
      <c r="I108" s="23">
        <v>5589630</v>
      </c>
      <c r="J108" s="24">
        <f t="shared" si="8"/>
        <v>3000</v>
      </c>
      <c r="K108" s="26">
        <f t="shared" si="9"/>
        <v>8.2918747630475167</v>
      </c>
      <c r="L108" s="22"/>
      <c r="M108" s="20">
        <v>1749287</v>
      </c>
      <c r="N108" s="26">
        <v>4.1459999999999999</v>
      </c>
      <c r="O108" s="25">
        <f t="shared" si="10"/>
        <v>5.6969143222621517</v>
      </c>
      <c r="P108" s="22"/>
      <c r="Q108" s="24">
        <v>2721703</v>
      </c>
      <c r="R108" s="24">
        <f t="shared" si="11"/>
        <v>2399.616790377896</v>
      </c>
      <c r="S108" s="26">
        <f t="shared" si="12"/>
        <v>4.0374801942544885</v>
      </c>
      <c r="T108" s="27">
        <f t="shared" si="13"/>
        <v>0.79987226345929874</v>
      </c>
      <c r="U108" s="22"/>
      <c r="V108" s="38">
        <f t="shared" si="14"/>
        <v>6.6324406350398544</v>
      </c>
      <c r="W108" s="22"/>
      <c r="X108" s="42">
        <f>I108-'(A) Current Law'!J106</f>
        <v>724291</v>
      </c>
      <c r="Y108" s="42">
        <f>J108-'(A) Current Law'!K106</f>
        <v>388.73288571873263</v>
      </c>
      <c r="Z108" s="38">
        <f>O108-'(A) Current Law'!P106</f>
        <v>0.82129706462014074</v>
      </c>
      <c r="AA108" s="44">
        <f>N108-'(A) Current Law'!O106</f>
        <v>0.53699999999999992</v>
      </c>
      <c r="AB108" s="42">
        <f>Q108-'(A) Current Law'!R106</f>
        <v>0</v>
      </c>
      <c r="AC108" s="42">
        <f>M108-'(A) Current Law'!N106</f>
        <v>170647</v>
      </c>
      <c r="AD108" s="38">
        <f>S108-'(A) Current Law'!T106</f>
        <v>0</v>
      </c>
    </row>
    <row r="109" spans="1:30">
      <c r="A109" s="28" t="s">
        <v>218</v>
      </c>
      <c r="B109" s="29" t="s">
        <v>219</v>
      </c>
      <c r="C109" s="30">
        <v>69109313</v>
      </c>
      <c r="D109" s="21">
        <v>187.3</v>
      </c>
      <c r="E109" s="22"/>
      <c r="F109" s="48">
        <v>3000</v>
      </c>
      <c r="G109" s="45">
        <f t="shared" si="15"/>
        <v>0</v>
      </c>
      <c r="H109" s="22"/>
      <c r="I109" s="23">
        <v>759512.25400000007</v>
      </c>
      <c r="J109" s="24">
        <f t="shared" si="8"/>
        <v>4055.0574159103044</v>
      </c>
      <c r="K109" s="26">
        <f t="shared" si="9"/>
        <v>10.990013082607261</v>
      </c>
      <c r="L109" s="22"/>
      <c r="M109" s="20">
        <v>272567</v>
      </c>
      <c r="N109" s="26">
        <v>5.4950000000000001</v>
      </c>
      <c r="O109" s="25">
        <f t="shared" si="10"/>
        <v>7.0460149705149009</v>
      </c>
      <c r="P109" s="22"/>
      <c r="Q109" s="24">
        <v>0</v>
      </c>
      <c r="R109" s="24">
        <f t="shared" si="11"/>
        <v>1455.2429257875067</v>
      </c>
      <c r="S109" s="26">
        <f t="shared" si="12"/>
        <v>0</v>
      </c>
      <c r="T109" s="27">
        <f t="shared" si="13"/>
        <v>0.35887110255893245</v>
      </c>
      <c r="U109" s="22"/>
      <c r="V109" s="38">
        <f t="shared" si="14"/>
        <v>3.9439981120923604</v>
      </c>
      <c r="W109" s="22"/>
      <c r="X109" s="42">
        <f>I109-'(A) Current Law'!J107</f>
        <v>-47372.745999999926</v>
      </c>
      <c r="Y109" s="42">
        <f>J109-'(A) Current Law'!K107</f>
        <v>-252.92443139348597</v>
      </c>
      <c r="Z109" s="38">
        <f>O109-'(A) Current Law'!P107</f>
        <v>-5.8671484695556941E-2</v>
      </c>
      <c r="AA109" s="44">
        <f>N109-'(A) Current Law'!O107</f>
        <v>-0.34299999999999997</v>
      </c>
      <c r="AB109" s="42">
        <f>Q109-'(A) Current Law'!R107</f>
        <v>0</v>
      </c>
      <c r="AC109" s="42">
        <f>M109-'(A) Current Law'!N107</f>
        <v>-43318</v>
      </c>
      <c r="AD109" s="38">
        <f>S109-'(A) Current Law'!T107</f>
        <v>0</v>
      </c>
    </row>
    <row r="110" spans="1:30">
      <c r="A110" s="28" t="s">
        <v>220</v>
      </c>
      <c r="B110" s="29" t="s">
        <v>221</v>
      </c>
      <c r="C110" s="30">
        <v>99062303</v>
      </c>
      <c r="D110" s="21">
        <v>33.5</v>
      </c>
      <c r="E110" s="22"/>
      <c r="F110" s="48">
        <v>3000</v>
      </c>
      <c r="G110" s="45">
        <f t="shared" si="15"/>
        <v>0</v>
      </c>
      <c r="H110" s="22"/>
      <c r="I110" s="23">
        <v>162983.77799999999</v>
      </c>
      <c r="J110" s="24">
        <f t="shared" si="8"/>
        <v>4865.1874029850742</v>
      </c>
      <c r="K110" s="26">
        <f t="shared" si="9"/>
        <v>1.6452653841492055</v>
      </c>
      <c r="L110" s="22"/>
      <c r="M110" s="20">
        <v>0</v>
      </c>
      <c r="N110" s="26">
        <v>0.82299999999999995</v>
      </c>
      <c r="O110" s="25">
        <f t="shared" si="10"/>
        <v>1.6452653841492055</v>
      </c>
      <c r="P110" s="22"/>
      <c r="Q110" s="24">
        <v>162983.77799999999</v>
      </c>
      <c r="R110" s="24">
        <f t="shared" si="11"/>
        <v>4865.1874029850742</v>
      </c>
      <c r="S110" s="26">
        <f t="shared" si="12"/>
        <v>1.6452653841492055</v>
      </c>
      <c r="T110" s="27">
        <f t="shared" si="13"/>
        <v>1</v>
      </c>
      <c r="U110" s="22"/>
      <c r="V110" s="38">
        <f t="shared" si="14"/>
        <v>1.6452653841492055</v>
      </c>
      <c r="W110" s="22"/>
      <c r="X110" s="42">
        <f>I110-'(A) Current Law'!J108</f>
        <v>-7007.2220000000088</v>
      </c>
      <c r="Y110" s="42">
        <f>J110-'(A) Current Law'!K108</f>
        <v>-209.17080597014956</v>
      </c>
      <c r="Z110" s="38">
        <f>O110-'(A) Current Law'!P108</f>
        <v>-7.0735504705558894E-2</v>
      </c>
      <c r="AA110" s="44">
        <f>N110-'(A) Current Law'!O108</f>
        <v>-3.5000000000000031E-2</v>
      </c>
      <c r="AB110" s="42">
        <f>Q110-'(A) Current Law'!R108</f>
        <v>-7007.2220000000088</v>
      </c>
      <c r="AC110" s="42">
        <f>M110-'(A) Current Law'!N108</f>
        <v>0</v>
      </c>
      <c r="AD110" s="38">
        <f>S110-'(A) Current Law'!T108</f>
        <v>-7.0735504705558894E-2</v>
      </c>
    </row>
    <row r="111" spans="1:30">
      <c r="A111" s="28" t="s">
        <v>222</v>
      </c>
      <c r="B111" s="29" t="s">
        <v>223</v>
      </c>
      <c r="C111" s="30">
        <v>21388323729</v>
      </c>
      <c r="D111" s="21">
        <v>16038.37</v>
      </c>
      <c r="E111" s="22"/>
      <c r="F111" s="48">
        <v>3000</v>
      </c>
      <c r="G111" s="45">
        <f t="shared" si="15"/>
        <v>0</v>
      </c>
      <c r="H111" s="22"/>
      <c r="I111" s="23">
        <v>48115110</v>
      </c>
      <c r="J111" s="24">
        <f t="shared" si="8"/>
        <v>3000</v>
      </c>
      <c r="K111" s="26">
        <f t="shared" si="9"/>
        <v>2.249597051626897</v>
      </c>
      <c r="L111" s="22"/>
      <c r="M111" s="20">
        <v>0</v>
      </c>
      <c r="N111" s="26">
        <v>1.125</v>
      </c>
      <c r="O111" s="25">
        <f t="shared" si="10"/>
        <v>2.249597051626897</v>
      </c>
      <c r="P111" s="22"/>
      <c r="Q111" s="24">
        <v>38200000</v>
      </c>
      <c r="R111" s="24">
        <f t="shared" si="11"/>
        <v>2381.7881742346635</v>
      </c>
      <c r="S111" s="26">
        <f t="shared" si="12"/>
        <v>1.7860212181193695</v>
      </c>
      <c r="T111" s="27">
        <f t="shared" si="13"/>
        <v>0.7939293914115545</v>
      </c>
      <c r="U111" s="22"/>
      <c r="V111" s="38">
        <f t="shared" si="14"/>
        <v>1.7860212181193695</v>
      </c>
      <c r="W111" s="22"/>
      <c r="X111" s="42">
        <f>I111-'(A) Current Law'!J109</f>
        <v>13021309</v>
      </c>
      <c r="Y111" s="42">
        <f>J111-'(A) Current Law'!K109</f>
        <v>811.88481123705242</v>
      </c>
      <c r="Z111" s="38">
        <f>O111-'(A) Current Law'!P109</f>
        <v>0.60880455920651078</v>
      </c>
      <c r="AA111" s="44">
        <f>N111-'(A) Current Law'!O109</f>
        <v>0.33199999999999996</v>
      </c>
      <c r="AB111" s="42">
        <f>Q111-'(A) Current Law'!R109</f>
        <v>3106199</v>
      </c>
      <c r="AC111" s="42">
        <f>M111-'(A) Current Law'!N109</f>
        <v>0</v>
      </c>
      <c r="AD111" s="38">
        <f>S111-'(A) Current Law'!T109</f>
        <v>0.14522872569898326</v>
      </c>
    </row>
    <row r="112" spans="1:30">
      <c r="A112" s="28" t="s">
        <v>224</v>
      </c>
      <c r="B112" s="29" t="s">
        <v>225</v>
      </c>
      <c r="C112" s="30">
        <v>40870511</v>
      </c>
      <c r="D112" s="21">
        <v>57.89</v>
      </c>
      <c r="E112" s="22"/>
      <c r="F112" s="48">
        <v>3000</v>
      </c>
      <c r="G112" s="45">
        <f t="shared" si="15"/>
        <v>0</v>
      </c>
      <c r="H112" s="22"/>
      <c r="I112" s="23">
        <v>477282.96840000001</v>
      </c>
      <c r="J112" s="24">
        <f t="shared" si="8"/>
        <v>8244.6531076178962</v>
      </c>
      <c r="K112" s="26">
        <f t="shared" si="9"/>
        <v>11.677930045944374</v>
      </c>
      <c r="L112" s="22"/>
      <c r="M112" s="20">
        <v>175252</v>
      </c>
      <c r="N112" s="26">
        <v>5.8390000000000004</v>
      </c>
      <c r="O112" s="25">
        <f t="shared" si="10"/>
        <v>7.3899484251616041</v>
      </c>
      <c r="P112" s="22"/>
      <c r="Q112" s="24">
        <v>150000</v>
      </c>
      <c r="R112" s="24">
        <f t="shared" si="11"/>
        <v>5618.4487821730872</v>
      </c>
      <c r="S112" s="26">
        <f t="shared" si="12"/>
        <v>3.6701278337332264</v>
      </c>
      <c r="T112" s="27">
        <f t="shared" si="13"/>
        <v>0.68146575833272494</v>
      </c>
      <c r="U112" s="22"/>
      <c r="V112" s="38">
        <f t="shared" si="14"/>
        <v>7.9581094545159958</v>
      </c>
      <c r="W112" s="22"/>
      <c r="X112" s="42">
        <f>I112-'(A) Current Law'!J110</f>
        <v>-251309.03159999999</v>
      </c>
      <c r="Y112" s="42">
        <f>J112-'(A) Current Law'!K110</f>
        <v>-4341.1475487994467</v>
      </c>
      <c r="Z112" s="38">
        <f>O112-'(A) Current Law'!P110</f>
        <v>-5.1188014654380023</v>
      </c>
      <c r="AA112" s="44">
        <f>N112-'(A) Current Law'!O110</f>
        <v>-0.74599999999999955</v>
      </c>
      <c r="AB112" s="42">
        <f>Q112-'(A) Current Law'!R110</f>
        <v>0</v>
      </c>
      <c r="AC112" s="42">
        <f>M112-'(A) Current Law'!N110</f>
        <v>-42101</v>
      </c>
      <c r="AD112" s="38">
        <f>S112-'(A) Current Law'!T110</f>
        <v>0</v>
      </c>
    </row>
    <row r="113" spans="1:30">
      <c r="A113" s="28" t="s">
        <v>226</v>
      </c>
      <c r="B113" s="29" t="s">
        <v>227</v>
      </c>
      <c r="C113" s="30">
        <v>1007324981</v>
      </c>
      <c r="D113" s="21">
        <v>997.87</v>
      </c>
      <c r="E113" s="22"/>
      <c r="F113" s="48">
        <v>3000</v>
      </c>
      <c r="G113" s="45">
        <f t="shared" si="15"/>
        <v>0</v>
      </c>
      <c r="H113" s="22"/>
      <c r="I113" s="23">
        <v>2993610</v>
      </c>
      <c r="J113" s="24">
        <f t="shared" si="8"/>
        <v>3000</v>
      </c>
      <c r="K113" s="26">
        <f t="shared" si="9"/>
        <v>2.9718413188047403</v>
      </c>
      <c r="L113" s="22"/>
      <c r="M113" s="20">
        <v>0</v>
      </c>
      <c r="N113" s="26">
        <v>1.486</v>
      </c>
      <c r="O113" s="25">
        <f t="shared" si="10"/>
        <v>2.9718413188047403</v>
      </c>
      <c r="P113" s="22"/>
      <c r="Q113" s="24">
        <v>1671947</v>
      </c>
      <c r="R113" s="24">
        <f t="shared" si="11"/>
        <v>1675.5158487578542</v>
      </c>
      <c r="S113" s="26">
        <f t="shared" si="12"/>
        <v>1.6597890765502619</v>
      </c>
      <c r="T113" s="27">
        <f t="shared" si="13"/>
        <v>0.5585052829192847</v>
      </c>
      <c r="U113" s="22"/>
      <c r="V113" s="38">
        <f t="shared" si="14"/>
        <v>1.6597890765502619</v>
      </c>
      <c r="W113" s="22"/>
      <c r="X113" s="42">
        <f>I113-'(A) Current Law'!J111</f>
        <v>724998</v>
      </c>
      <c r="Y113" s="42">
        <f>J113-'(A) Current Law'!K111</f>
        <v>726.54554200446955</v>
      </c>
      <c r="Z113" s="38">
        <f>O113-'(A) Current Law'!P111</f>
        <v>0.71972602057408919</v>
      </c>
      <c r="AA113" s="44">
        <f>N113-'(A) Current Law'!O111</f>
        <v>0.36999999999999988</v>
      </c>
      <c r="AB113" s="42">
        <f>Q113-'(A) Current Law'!R111</f>
        <v>0</v>
      </c>
      <c r="AC113" s="42">
        <f>M113-'(A) Current Law'!N111</f>
        <v>0</v>
      </c>
      <c r="AD113" s="38">
        <f>S113-'(A) Current Law'!T111</f>
        <v>0</v>
      </c>
    </row>
    <row r="114" spans="1:30">
      <c r="A114" s="28" t="s">
        <v>228</v>
      </c>
      <c r="B114" s="29" t="s">
        <v>229</v>
      </c>
      <c r="C114" s="30">
        <v>20814107</v>
      </c>
      <c r="D114" s="21">
        <v>65.510999999999996</v>
      </c>
      <c r="E114" s="22"/>
      <c r="F114" s="48">
        <v>3000</v>
      </c>
      <c r="G114" s="45">
        <f t="shared" si="15"/>
        <v>0</v>
      </c>
      <c r="H114" s="22"/>
      <c r="I114" s="23">
        <v>261964.82800000001</v>
      </c>
      <c r="J114" s="24">
        <f t="shared" si="8"/>
        <v>3998.7914701347868</v>
      </c>
      <c r="K114" s="26">
        <f t="shared" si="9"/>
        <v>12.585926842789846</v>
      </c>
      <c r="L114" s="22"/>
      <c r="M114" s="20">
        <v>98700</v>
      </c>
      <c r="N114" s="26">
        <v>6.2930000000000001</v>
      </c>
      <c r="O114" s="25">
        <f t="shared" si="10"/>
        <v>7.8439506436668163</v>
      </c>
      <c r="P114" s="22"/>
      <c r="Q114" s="24">
        <v>17726</v>
      </c>
      <c r="R114" s="24">
        <f t="shared" si="11"/>
        <v>1777.1977225198823</v>
      </c>
      <c r="S114" s="26">
        <f t="shared" si="12"/>
        <v>0.85163394230653278</v>
      </c>
      <c r="T114" s="27">
        <f t="shared" si="13"/>
        <v>0.4444337084824227</v>
      </c>
      <c r="U114" s="22"/>
      <c r="V114" s="38">
        <f t="shared" si="14"/>
        <v>5.5936101414295605</v>
      </c>
      <c r="W114" s="22"/>
      <c r="X114" s="42">
        <f>I114-'(A) Current Law'!J112</f>
        <v>-89732.171999999991</v>
      </c>
      <c r="Y114" s="42">
        <f>J114-'(A) Current Law'!K112</f>
        <v>-1369.7267939735316</v>
      </c>
      <c r="Z114" s="38">
        <f>O114-'(A) Current Law'!P112</f>
        <v>-1.8714793769437241</v>
      </c>
      <c r="AA114" s="44">
        <f>N114-'(A) Current Law'!O112</f>
        <v>-2.1559999999999997</v>
      </c>
      <c r="AB114" s="42">
        <f>Q114-'(A) Current Law'!R112</f>
        <v>0</v>
      </c>
      <c r="AC114" s="42">
        <f>M114-'(A) Current Law'!N112</f>
        <v>-50779</v>
      </c>
      <c r="AD114" s="38">
        <f>S114-'(A) Current Law'!T112</f>
        <v>0</v>
      </c>
    </row>
    <row r="115" spans="1:30">
      <c r="A115" s="28" t="s">
        <v>230</v>
      </c>
      <c r="B115" s="29" t="s">
        <v>231</v>
      </c>
      <c r="C115" s="30">
        <v>2164272223</v>
      </c>
      <c r="D115" s="21">
        <v>4746.33</v>
      </c>
      <c r="E115" s="22"/>
      <c r="F115" s="48">
        <v>3000</v>
      </c>
      <c r="G115" s="45">
        <f t="shared" si="15"/>
        <v>0</v>
      </c>
      <c r="H115" s="22"/>
      <c r="I115" s="23">
        <v>14238990</v>
      </c>
      <c r="J115" s="24">
        <f t="shared" si="8"/>
        <v>3000</v>
      </c>
      <c r="K115" s="26">
        <f t="shared" si="9"/>
        <v>6.5791122986657671</v>
      </c>
      <c r="L115" s="22"/>
      <c r="M115" s="20">
        <v>3763161</v>
      </c>
      <c r="N115" s="26">
        <v>3.29</v>
      </c>
      <c r="O115" s="25">
        <f t="shared" si="10"/>
        <v>4.8403472024785117</v>
      </c>
      <c r="P115" s="22"/>
      <c r="Q115" s="24">
        <v>7357066</v>
      </c>
      <c r="R115" s="24">
        <f t="shared" si="11"/>
        <v>2342.9106277903138</v>
      </c>
      <c r="S115" s="26">
        <f t="shared" si="12"/>
        <v>3.3993256124694073</v>
      </c>
      <c r="T115" s="27">
        <f t="shared" si="13"/>
        <v>0.78097020926343796</v>
      </c>
      <c r="U115" s="22"/>
      <c r="V115" s="38">
        <f t="shared" si="14"/>
        <v>5.1380907086566623</v>
      </c>
      <c r="W115" s="22"/>
      <c r="X115" s="42">
        <f>I115-'(A) Current Law'!J113</f>
        <v>2525701</v>
      </c>
      <c r="Y115" s="42">
        <f>J115-'(A) Current Law'!K113</f>
        <v>532.13767268605443</v>
      </c>
      <c r="Z115" s="38">
        <f>O115-'(A) Current Law'!P113</f>
        <v>0.8672633599659707</v>
      </c>
      <c r="AA115" s="44">
        <f>N115-'(A) Current Law'!O113</f>
        <v>0.58400000000000007</v>
      </c>
      <c r="AB115" s="42">
        <f>Q115-'(A) Current Law'!R113</f>
        <v>0</v>
      </c>
      <c r="AC115" s="42">
        <f>M115-'(A) Current Law'!N113</f>
        <v>648707</v>
      </c>
      <c r="AD115" s="38">
        <f>S115-'(A) Current Law'!T113</f>
        <v>0</v>
      </c>
    </row>
    <row r="116" spans="1:30">
      <c r="A116" s="28" t="s">
        <v>232</v>
      </c>
      <c r="B116" s="29" t="s">
        <v>233</v>
      </c>
      <c r="C116" s="30">
        <v>6130023291</v>
      </c>
      <c r="D116" s="21">
        <v>14822.53</v>
      </c>
      <c r="E116" s="22"/>
      <c r="F116" s="48">
        <v>3000</v>
      </c>
      <c r="G116" s="45">
        <f t="shared" si="15"/>
        <v>0</v>
      </c>
      <c r="H116" s="22"/>
      <c r="I116" s="23">
        <v>44467590</v>
      </c>
      <c r="J116" s="24">
        <f t="shared" si="8"/>
        <v>3000</v>
      </c>
      <c r="K116" s="26">
        <f t="shared" si="9"/>
        <v>7.254065423419612</v>
      </c>
      <c r="L116" s="22"/>
      <c r="M116" s="20">
        <v>12726044</v>
      </c>
      <c r="N116" s="26">
        <v>3.6269999999999998</v>
      </c>
      <c r="O116" s="25">
        <f t="shared" si="10"/>
        <v>5.1780465576048336</v>
      </c>
      <c r="P116" s="22"/>
      <c r="Q116" s="24">
        <v>19300000</v>
      </c>
      <c r="R116" s="24">
        <f t="shared" si="11"/>
        <v>2160.6327664710411</v>
      </c>
      <c r="S116" s="26">
        <f t="shared" si="12"/>
        <v>3.1484382821735677</v>
      </c>
      <c r="T116" s="27">
        <f t="shared" si="13"/>
        <v>0.72021092215701366</v>
      </c>
      <c r="U116" s="22"/>
      <c r="V116" s="38">
        <f t="shared" si="14"/>
        <v>5.2244571479883462</v>
      </c>
      <c r="W116" s="22"/>
      <c r="X116" s="42">
        <f>I116-'(A) Current Law'!J114</f>
        <v>7689441</v>
      </c>
      <c r="Y116" s="42">
        <f>J116-'(A) Current Law'!K114</f>
        <v>518.76710656008117</v>
      </c>
      <c r="Z116" s="38">
        <f>O116-'(A) Current Law'!P114</f>
        <v>0.91127761426314713</v>
      </c>
      <c r="AA116" s="44">
        <f>N116-'(A) Current Law'!O114</f>
        <v>0.62699999999999978</v>
      </c>
      <c r="AB116" s="42">
        <f>Q116-'(A) Current Law'!R114</f>
        <v>0</v>
      </c>
      <c r="AC116" s="42">
        <f>M116-'(A) Current Law'!N114</f>
        <v>2103288</v>
      </c>
      <c r="AD116" s="38">
        <f>S116-'(A) Current Law'!T114</f>
        <v>0</v>
      </c>
    </row>
    <row r="117" spans="1:30">
      <c r="A117" s="28" t="s">
        <v>234</v>
      </c>
      <c r="B117" s="29" t="s">
        <v>235</v>
      </c>
      <c r="C117" s="30">
        <v>21259766524</v>
      </c>
      <c r="D117" s="21">
        <v>26006.670000000002</v>
      </c>
      <c r="E117" s="22"/>
      <c r="F117" s="48">
        <v>3000</v>
      </c>
      <c r="G117" s="45">
        <f t="shared" si="15"/>
        <v>0</v>
      </c>
      <c r="H117" s="22"/>
      <c r="I117" s="23">
        <v>78020010</v>
      </c>
      <c r="J117" s="24">
        <f t="shared" si="8"/>
        <v>3000</v>
      </c>
      <c r="K117" s="26">
        <f t="shared" si="9"/>
        <v>3.6698432182650627</v>
      </c>
      <c r="L117" s="22"/>
      <c r="M117" s="20">
        <v>6037516</v>
      </c>
      <c r="N117" s="26">
        <v>1.835</v>
      </c>
      <c r="O117" s="25">
        <f t="shared" si="10"/>
        <v>3.3858553394149213</v>
      </c>
      <c r="P117" s="22"/>
      <c r="Q117" s="24">
        <v>56100000</v>
      </c>
      <c r="R117" s="24">
        <f t="shared" si="11"/>
        <v>2389.2915163686853</v>
      </c>
      <c r="S117" s="26">
        <f t="shared" si="12"/>
        <v>2.6387872104178149</v>
      </c>
      <c r="T117" s="27">
        <f t="shared" si="13"/>
        <v>0.79643050545622851</v>
      </c>
      <c r="U117" s="22"/>
      <c r="V117" s="38">
        <f t="shared" si="14"/>
        <v>2.9227750892679558</v>
      </c>
      <c r="W117" s="22"/>
      <c r="X117" s="42">
        <f>I117-'(A) Current Law'!J115</f>
        <v>14145811</v>
      </c>
      <c r="Y117" s="42">
        <f>J117-'(A) Current Law'!K115</f>
        <v>543.93011485130546</v>
      </c>
      <c r="Z117" s="38">
        <f>O117-'(A) Current Law'!P115</f>
        <v>0.57038547372148951</v>
      </c>
      <c r="AA117" s="44">
        <f>N117-'(A) Current Law'!O115</f>
        <v>0.379</v>
      </c>
      <c r="AB117" s="42">
        <f>Q117-'(A) Current Law'!R115</f>
        <v>0</v>
      </c>
      <c r="AC117" s="42">
        <f>M117-'(A) Current Law'!N115</f>
        <v>2019549</v>
      </c>
      <c r="AD117" s="38">
        <f>S117-'(A) Current Law'!T115</f>
        <v>0</v>
      </c>
    </row>
    <row r="118" spans="1:30">
      <c r="A118" s="28" t="s">
        <v>236</v>
      </c>
      <c r="B118" s="29" t="s">
        <v>237</v>
      </c>
      <c r="C118" s="30">
        <v>508943051</v>
      </c>
      <c r="D118" s="21">
        <v>961.13</v>
      </c>
      <c r="E118" s="22"/>
      <c r="F118" s="48">
        <v>3000</v>
      </c>
      <c r="G118" s="45">
        <f t="shared" si="15"/>
        <v>0</v>
      </c>
      <c r="H118" s="22"/>
      <c r="I118" s="23">
        <v>2900116.6288000001</v>
      </c>
      <c r="J118" s="24">
        <f t="shared" si="8"/>
        <v>3017.4030867832657</v>
      </c>
      <c r="K118" s="26">
        <f t="shared" si="9"/>
        <v>5.6983126562032584</v>
      </c>
      <c r="L118" s="22"/>
      <c r="M118" s="20">
        <v>660644</v>
      </c>
      <c r="N118" s="26">
        <v>2.8490000000000002</v>
      </c>
      <c r="O118" s="25">
        <f t="shared" si="10"/>
        <v>4.4002420789511874</v>
      </c>
      <c r="P118" s="22"/>
      <c r="Q118" s="24">
        <v>892000</v>
      </c>
      <c r="R118" s="24">
        <f t="shared" si="11"/>
        <v>1615.4359972116156</v>
      </c>
      <c r="S118" s="26">
        <f t="shared" si="12"/>
        <v>1.7526518895333145</v>
      </c>
      <c r="T118" s="27">
        <f t="shared" si="13"/>
        <v>0.53537295175692556</v>
      </c>
      <c r="U118" s="22"/>
      <c r="V118" s="38">
        <f t="shared" si="14"/>
        <v>3.0507224667853849</v>
      </c>
      <c r="W118" s="22"/>
      <c r="X118" s="42">
        <f>I118-'(A) Current Law'!J116</f>
        <v>449376.62880000006</v>
      </c>
      <c r="Y118" s="42">
        <f>J118-'(A) Current Law'!K116</f>
        <v>467.5503093234006</v>
      </c>
      <c r="Z118" s="38">
        <f>O118-'(A) Current Law'!P116</f>
        <v>0.72573665771497087</v>
      </c>
      <c r="AA118" s="44">
        <f>N118-'(A) Current Law'!O116</f>
        <v>0.44100000000000028</v>
      </c>
      <c r="AB118" s="42">
        <f>Q118-'(A) Current Law'!R116</f>
        <v>0</v>
      </c>
      <c r="AC118" s="42">
        <f>M118-'(A) Current Law'!N116</f>
        <v>80018</v>
      </c>
      <c r="AD118" s="38">
        <f>S118-'(A) Current Law'!T116</f>
        <v>0</v>
      </c>
    </row>
    <row r="119" spans="1:30">
      <c r="A119" s="28" t="s">
        <v>238</v>
      </c>
      <c r="B119" s="29" t="s">
        <v>239</v>
      </c>
      <c r="C119" s="30">
        <v>477759604</v>
      </c>
      <c r="D119" s="21">
        <v>1483.66</v>
      </c>
      <c r="E119" s="22"/>
      <c r="F119" s="48">
        <v>3000</v>
      </c>
      <c r="G119" s="45">
        <f t="shared" si="15"/>
        <v>0</v>
      </c>
      <c r="H119" s="22"/>
      <c r="I119" s="23">
        <v>4450980</v>
      </c>
      <c r="J119" s="24">
        <f t="shared" si="8"/>
        <v>3000</v>
      </c>
      <c r="K119" s="26">
        <f t="shared" si="9"/>
        <v>9.3163590281274598</v>
      </c>
      <c r="L119" s="22"/>
      <c r="M119" s="20">
        <v>1484456</v>
      </c>
      <c r="N119" s="26">
        <v>4.6580000000000004</v>
      </c>
      <c r="O119" s="25">
        <f t="shared" si="10"/>
        <v>6.2092399088642916</v>
      </c>
      <c r="P119" s="22"/>
      <c r="Q119" s="24">
        <v>2146205</v>
      </c>
      <c r="R119" s="24">
        <f t="shared" si="11"/>
        <v>2447.0977178059661</v>
      </c>
      <c r="S119" s="26">
        <f t="shared" si="12"/>
        <v>4.4922278527340707</v>
      </c>
      <c r="T119" s="27">
        <f t="shared" si="13"/>
        <v>0.8156992392686554</v>
      </c>
      <c r="U119" s="22"/>
      <c r="V119" s="38">
        <f t="shared" si="14"/>
        <v>7.5993469719972389</v>
      </c>
      <c r="W119" s="22"/>
      <c r="X119" s="42">
        <f>I119-'(A) Current Law'!J117</f>
        <v>626702</v>
      </c>
      <c r="Y119" s="42">
        <f>J119-'(A) Current Law'!K117</f>
        <v>422.40270681962193</v>
      </c>
      <c r="Z119" s="38">
        <f>O119-'(A) Current Law'!P117</f>
        <v>0.93984086607707429</v>
      </c>
      <c r="AA119" s="44">
        <f>N119-'(A) Current Law'!O117</f>
        <v>0.65600000000000058</v>
      </c>
      <c r="AB119" s="42">
        <f>Q119-'(A) Current Law'!R117</f>
        <v>0</v>
      </c>
      <c r="AC119" s="42">
        <f>M119-'(A) Current Law'!N117</f>
        <v>177684</v>
      </c>
      <c r="AD119" s="38">
        <f>S119-'(A) Current Law'!T117</f>
        <v>0</v>
      </c>
    </row>
    <row r="120" spans="1:30">
      <c r="A120" s="28" t="s">
        <v>240</v>
      </c>
      <c r="B120" s="29" t="s">
        <v>241</v>
      </c>
      <c r="C120" s="30">
        <v>484346650.5</v>
      </c>
      <c r="D120" s="21">
        <v>705.76</v>
      </c>
      <c r="E120" s="22"/>
      <c r="F120" s="48">
        <v>3000</v>
      </c>
      <c r="G120" s="45">
        <f t="shared" si="15"/>
        <v>0</v>
      </c>
      <c r="H120" s="22"/>
      <c r="I120" s="23">
        <v>2207367.9251999999</v>
      </c>
      <c r="J120" s="24">
        <f t="shared" si="8"/>
        <v>3127.6466861255949</v>
      </c>
      <c r="K120" s="26">
        <f t="shared" si="9"/>
        <v>4.5574134205765509</v>
      </c>
      <c r="L120" s="22"/>
      <c r="M120" s="20">
        <v>352559</v>
      </c>
      <c r="N120" s="26">
        <v>2.2789999999999999</v>
      </c>
      <c r="O120" s="25">
        <f t="shared" si="10"/>
        <v>3.8295070757385159</v>
      </c>
      <c r="P120" s="22"/>
      <c r="Q120" s="24">
        <v>1308000</v>
      </c>
      <c r="R120" s="24">
        <f t="shared" si="11"/>
        <v>2352.8664135116755</v>
      </c>
      <c r="S120" s="26">
        <f t="shared" si="12"/>
        <v>2.7005451542809835</v>
      </c>
      <c r="T120" s="27">
        <f t="shared" si="13"/>
        <v>0.75228011653269988</v>
      </c>
      <c r="U120" s="22"/>
      <c r="V120" s="38">
        <f t="shared" si="14"/>
        <v>3.4284514991190176</v>
      </c>
      <c r="W120" s="22"/>
      <c r="X120" s="42">
        <f>I120-'(A) Current Law'!J118</f>
        <v>337869.92519999994</v>
      </c>
      <c r="Y120" s="42">
        <f>J120-'(A) Current Law'!K118</f>
        <v>478.73204092042579</v>
      </c>
      <c r="Z120" s="38">
        <f>O120-'(A) Current Law'!P118</f>
        <v>0.63264384069483715</v>
      </c>
      <c r="AA120" s="44">
        <f>N120-'(A) Current Law'!O118</f>
        <v>0.34899999999999998</v>
      </c>
      <c r="AB120" s="42">
        <f>Q120-'(A) Current Law'!R118</f>
        <v>0</v>
      </c>
      <c r="AC120" s="42">
        <f>M120-'(A) Current Law'!N118</f>
        <v>31451</v>
      </c>
      <c r="AD120" s="38">
        <f>S120-'(A) Current Law'!T118</f>
        <v>0</v>
      </c>
    </row>
    <row r="121" spans="1:30">
      <c r="A121" s="28" t="s">
        <v>242</v>
      </c>
      <c r="B121" s="29" t="s">
        <v>243</v>
      </c>
      <c r="C121" s="30">
        <v>48340321</v>
      </c>
      <c r="D121" s="21">
        <v>119.5</v>
      </c>
      <c r="E121" s="22"/>
      <c r="F121" s="48">
        <v>3000</v>
      </c>
      <c r="G121" s="45">
        <f t="shared" si="15"/>
        <v>0</v>
      </c>
      <c r="H121" s="22"/>
      <c r="I121" s="23">
        <v>570998.65560000006</v>
      </c>
      <c r="J121" s="24">
        <f t="shared" si="8"/>
        <v>4778.2314276150628</v>
      </c>
      <c r="K121" s="26">
        <f t="shared" si="9"/>
        <v>11.812057590598126</v>
      </c>
      <c r="L121" s="22"/>
      <c r="M121" s="20">
        <v>210523</v>
      </c>
      <c r="N121" s="26">
        <v>5.9059999999999997</v>
      </c>
      <c r="O121" s="25">
        <f t="shared" si="10"/>
        <v>7.4570389302958926</v>
      </c>
      <c r="P121" s="22"/>
      <c r="Q121" s="24">
        <v>90000</v>
      </c>
      <c r="R121" s="24">
        <f t="shared" si="11"/>
        <v>2514.8368200836821</v>
      </c>
      <c r="S121" s="26">
        <f t="shared" si="12"/>
        <v>1.8617998006260654</v>
      </c>
      <c r="T121" s="27">
        <f t="shared" si="13"/>
        <v>0.52631122166866262</v>
      </c>
      <c r="U121" s="22"/>
      <c r="V121" s="38">
        <f t="shared" si="14"/>
        <v>6.2168184609283008</v>
      </c>
      <c r="W121" s="22"/>
      <c r="X121" s="42">
        <f>I121-'(A) Current Law'!J119</f>
        <v>-32046.344399999944</v>
      </c>
      <c r="Y121" s="42">
        <f>J121-'(A) Current Law'!K119</f>
        <v>-268.17024602510446</v>
      </c>
      <c r="Z121" s="38">
        <f>O121-'(A) Current Law'!P119</f>
        <v>-4.7338212752040754E-2</v>
      </c>
      <c r="AA121" s="44">
        <f>N121-'(A) Current Law'!O119</f>
        <v>-0.33200000000000074</v>
      </c>
      <c r="AB121" s="42">
        <f>Q121-'(A) Current Law'!R119</f>
        <v>0</v>
      </c>
      <c r="AC121" s="42">
        <f>M121-'(A) Current Law'!N119</f>
        <v>-29758</v>
      </c>
      <c r="AD121" s="38">
        <f>S121-'(A) Current Law'!T119</f>
        <v>0</v>
      </c>
    </row>
    <row r="122" spans="1:30">
      <c r="A122" s="28" t="s">
        <v>244</v>
      </c>
      <c r="B122" s="29" t="s">
        <v>245</v>
      </c>
      <c r="C122" s="30">
        <v>738073155</v>
      </c>
      <c r="D122" s="21">
        <v>594.04999999999995</v>
      </c>
      <c r="E122" s="22"/>
      <c r="F122" s="48">
        <v>3000</v>
      </c>
      <c r="G122" s="45">
        <f t="shared" si="15"/>
        <v>0</v>
      </c>
      <c r="H122" s="22"/>
      <c r="I122" s="23">
        <v>1848461.3359999997</v>
      </c>
      <c r="J122" s="24">
        <f t="shared" si="8"/>
        <v>3111.6258496759528</v>
      </c>
      <c r="K122" s="26">
        <f t="shared" si="9"/>
        <v>2.5044419018328874</v>
      </c>
      <c r="L122" s="22"/>
      <c r="M122" s="20">
        <v>0</v>
      </c>
      <c r="N122" s="26">
        <v>1.252</v>
      </c>
      <c r="O122" s="25">
        <f t="shared" si="10"/>
        <v>2.5044419018328874</v>
      </c>
      <c r="P122" s="22"/>
      <c r="Q122" s="24">
        <v>1530000</v>
      </c>
      <c r="R122" s="24">
        <f t="shared" si="11"/>
        <v>2575.5407793956738</v>
      </c>
      <c r="S122" s="26">
        <f t="shared" si="12"/>
        <v>2.072965246920544</v>
      </c>
      <c r="T122" s="27">
        <f t="shared" si="13"/>
        <v>0.82771544646471318</v>
      </c>
      <c r="U122" s="22"/>
      <c r="V122" s="38">
        <f t="shared" si="14"/>
        <v>2.072965246920544</v>
      </c>
      <c r="W122" s="22"/>
      <c r="X122" s="42">
        <f>I122-'(A) Current Law'!J120</f>
        <v>173779.33599999966</v>
      </c>
      <c r="Y122" s="42">
        <f>J122-'(A) Current Law'!K120</f>
        <v>292.53318070869409</v>
      </c>
      <c r="Z122" s="38">
        <f>O122-'(A) Current Law'!P120</f>
        <v>0.23545001579145541</v>
      </c>
      <c r="AA122" s="44">
        <f>N122-'(A) Current Law'!O120</f>
        <v>0.1180000000000001</v>
      </c>
      <c r="AB122" s="42">
        <f>Q122-'(A) Current Law'!R120</f>
        <v>0</v>
      </c>
      <c r="AC122" s="42">
        <f>M122-'(A) Current Law'!N120</f>
        <v>0</v>
      </c>
      <c r="AD122" s="38">
        <f>S122-'(A) Current Law'!T120</f>
        <v>0</v>
      </c>
    </row>
    <row r="123" spans="1:30">
      <c r="A123" s="28" t="s">
        <v>246</v>
      </c>
      <c r="B123" s="29" t="s">
        <v>247</v>
      </c>
      <c r="C123" s="30">
        <v>878785186</v>
      </c>
      <c r="D123" s="21">
        <v>1489.6100000000001</v>
      </c>
      <c r="E123" s="22"/>
      <c r="F123" s="48">
        <v>3000</v>
      </c>
      <c r="G123" s="45">
        <f t="shared" si="15"/>
        <v>0</v>
      </c>
      <c r="H123" s="22"/>
      <c r="I123" s="23">
        <v>4468830</v>
      </c>
      <c r="J123" s="24">
        <f t="shared" si="8"/>
        <v>2999.9999999999995</v>
      </c>
      <c r="K123" s="26">
        <f t="shared" si="9"/>
        <v>5.0852359270425849</v>
      </c>
      <c r="L123" s="22"/>
      <c r="M123" s="20">
        <v>871624</v>
      </c>
      <c r="N123" s="26">
        <v>2.5430000000000001</v>
      </c>
      <c r="O123" s="25">
        <f t="shared" si="10"/>
        <v>4.0933848878057901</v>
      </c>
      <c r="P123" s="22"/>
      <c r="Q123" s="24">
        <v>2315250</v>
      </c>
      <c r="R123" s="24">
        <f t="shared" si="11"/>
        <v>2139.4015883352017</v>
      </c>
      <c r="S123" s="26">
        <f t="shared" si="12"/>
        <v>2.6346029005545843</v>
      </c>
      <c r="T123" s="27">
        <f t="shared" si="13"/>
        <v>0.71313386277840063</v>
      </c>
      <c r="U123" s="22"/>
      <c r="V123" s="38">
        <f t="shared" si="14"/>
        <v>3.6264539397913791</v>
      </c>
      <c r="W123" s="22"/>
      <c r="X123" s="42">
        <f>I123-'(A) Current Law'!J121</f>
        <v>995299</v>
      </c>
      <c r="Y123" s="42">
        <f>J123-'(A) Current Law'!K121</f>
        <v>668.16079376481048</v>
      </c>
      <c r="Z123" s="38">
        <f>O123-'(A) Current Law'!P121</f>
        <v>0.84985160412114702</v>
      </c>
      <c r="AA123" s="44">
        <f>N123-'(A) Current Law'!O121</f>
        <v>0.56700000000000017</v>
      </c>
      <c r="AB123" s="42">
        <f>Q123-'(A) Current Law'!R121</f>
        <v>0</v>
      </c>
      <c r="AC123" s="42">
        <f>M123-'(A) Current Law'!N121</f>
        <v>248462</v>
      </c>
      <c r="AD123" s="38">
        <f>S123-'(A) Current Law'!T121</f>
        <v>0</v>
      </c>
    </row>
    <row r="124" spans="1:30">
      <c r="A124" s="28" t="s">
        <v>248</v>
      </c>
      <c r="B124" s="29" t="s">
        <v>249</v>
      </c>
      <c r="C124" s="30">
        <v>144962315</v>
      </c>
      <c r="D124" s="21">
        <v>106.96</v>
      </c>
      <c r="E124" s="22"/>
      <c r="F124" s="48">
        <v>3000</v>
      </c>
      <c r="G124" s="45">
        <f t="shared" si="15"/>
        <v>0</v>
      </c>
      <c r="H124" s="22"/>
      <c r="I124" s="23">
        <v>545798.44480000006</v>
      </c>
      <c r="J124" s="24">
        <f t="shared" si="8"/>
        <v>5102.8276439790588</v>
      </c>
      <c r="K124" s="26">
        <f t="shared" si="9"/>
        <v>3.7651057435168589</v>
      </c>
      <c r="L124" s="22"/>
      <c r="M124" s="20">
        <v>48116</v>
      </c>
      <c r="N124" s="26">
        <v>1.883</v>
      </c>
      <c r="O124" s="25">
        <f t="shared" si="10"/>
        <v>3.4331849957004348</v>
      </c>
      <c r="P124" s="22"/>
      <c r="Q124" s="24">
        <v>497682.44480000006</v>
      </c>
      <c r="R124" s="24">
        <f t="shared" si="11"/>
        <v>5102.8276439790588</v>
      </c>
      <c r="S124" s="26">
        <f t="shared" si="12"/>
        <v>3.4331849957004348</v>
      </c>
      <c r="T124" s="27">
        <f t="shared" si="13"/>
        <v>1</v>
      </c>
      <c r="U124" s="22"/>
      <c r="V124" s="38">
        <f t="shared" si="14"/>
        <v>3.7651057435168589</v>
      </c>
      <c r="W124" s="22"/>
      <c r="X124" s="42">
        <f>I124-'(A) Current Law'!J122</f>
        <v>-163346.55519999994</v>
      </c>
      <c r="Y124" s="42">
        <f>J124-'(A) Current Law'!K122</f>
        <v>-1527.1742258788327</v>
      </c>
      <c r="Z124" s="38">
        <f>O124-'(A) Current Law'!P122</f>
        <v>-0.63465842967532549</v>
      </c>
      <c r="AA124" s="44">
        <f>N124-'(A) Current Law'!O122</f>
        <v>-0.20800000000000018</v>
      </c>
      <c r="AB124" s="42">
        <f>Q124-'(A) Current Law'!R122</f>
        <v>-317.55519999994431</v>
      </c>
      <c r="AC124" s="42">
        <f>M124-'(A) Current Law'!N122</f>
        <v>-71345</v>
      </c>
      <c r="AD124" s="38">
        <f>S124-'(A) Current Law'!T122</f>
        <v>-2.1906051928040071E-3</v>
      </c>
    </row>
    <row r="125" spans="1:30">
      <c r="A125" s="28" t="s">
        <v>250</v>
      </c>
      <c r="B125" s="29" t="s">
        <v>251</v>
      </c>
      <c r="C125" s="30">
        <v>3091103621</v>
      </c>
      <c r="D125" s="21">
        <v>1297.6399999999999</v>
      </c>
      <c r="E125" s="22"/>
      <c r="F125" s="48">
        <v>3000</v>
      </c>
      <c r="G125" s="45">
        <f t="shared" si="15"/>
        <v>0</v>
      </c>
      <c r="H125" s="22"/>
      <c r="I125" s="23">
        <v>4031017.1591999996</v>
      </c>
      <c r="J125" s="24">
        <f t="shared" si="8"/>
        <v>3106.4217804629943</v>
      </c>
      <c r="K125" s="26">
        <f t="shared" si="9"/>
        <v>1.3040705370776051</v>
      </c>
      <c r="L125" s="22"/>
      <c r="M125" s="20">
        <v>0</v>
      </c>
      <c r="N125" s="26">
        <v>0.65200000000000002</v>
      </c>
      <c r="O125" s="25">
        <f t="shared" si="10"/>
        <v>1.3040705370776051</v>
      </c>
      <c r="P125" s="22"/>
      <c r="Q125" s="24">
        <v>2687000</v>
      </c>
      <c r="R125" s="24">
        <f t="shared" si="11"/>
        <v>2070.6821614623473</v>
      </c>
      <c r="S125" s="26">
        <f t="shared" si="12"/>
        <v>0.86926882093028357</v>
      </c>
      <c r="T125" s="27">
        <f t="shared" si="13"/>
        <v>0.66658113669088548</v>
      </c>
      <c r="U125" s="22"/>
      <c r="V125" s="38">
        <f t="shared" si="14"/>
        <v>0.86926882093028357</v>
      </c>
      <c r="W125" s="22"/>
      <c r="X125" s="42">
        <f>I125-'(A) Current Law'!J123</f>
        <v>320212.15919999965</v>
      </c>
      <c r="Y125" s="42">
        <f>J125-'(A) Current Law'!K123</f>
        <v>246.76501895749152</v>
      </c>
      <c r="Z125" s="38">
        <f>O125-'(A) Current Law'!P123</f>
        <v>0.10359153184790637</v>
      </c>
      <c r="AA125" s="44">
        <f>N125-'(A) Current Law'!O123</f>
        <v>5.2000000000000046E-2</v>
      </c>
      <c r="AB125" s="42">
        <f>Q125-'(A) Current Law'!R123</f>
        <v>0</v>
      </c>
      <c r="AC125" s="42">
        <f>M125-'(A) Current Law'!N123</f>
        <v>0</v>
      </c>
      <c r="AD125" s="38">
        <f>S125-'(A) Current Law'!T123</f>
        <v>0</v>
      </c>
    </row>
    <row r="126" spans="1:30">
      <c r="A126" s="28" t="s">
        <v>252</v>
      </c>
      <c r="B126" s="29" t="s">
        <v>253</v>
      </c>
      <c r="C126" s="30">
        <v>4537307905</v>
      </c>
      <c r="D126" s="21">
        <v>7560.9800000000005</v>
      </c>
      <c r="E126" s="22"/>
      <c r="F126" s="48">
        <v>3000</v>
      </c>
      <c r="G126" s="45">
        <f t="shared" si="15"/>
        <v>0</v>
      </c>
      <c r="H126" s="22"/>
      <c r="I126" s="23">
        <v>22682940</v>
      </c>
      <c r="J126" s="24">
        <f t="shared" si="8"/>
        <v>3000</v>
      </c>
      <c r="K126" s="26">
        <f t="shared" si="9"/>
        <v>4.9992066826683654</v>
      </c>
      <c r="L126" s="22"/>
      <c r="M126" s="20">
        <v>4305222</v>
      </c>
      <c r="N126" s="26">
        <v>2.5</v>
      </c>
      <c r="O126" s="25">
        <f t="shared" si="10"/>
        <v>4.0503572569426494</v>
      </c>
      <c r="P126" s="22"/>
      <c r="Q126" s="24">
        <v>12500000</v>
      </c>
      <c r="R126" s="24">
        <f t="shared" si="11"/>
        <v>2222.6248449275095</v>
      </c>
      <c r="S126" s="26">
        <f t="shared" si="12"/>
        <v>2.7549375668830653</v>
      </c>
      <c r="T126" s="27">
        <f t="shared" si="13"/>
        <v>0.74087494830916978</v>
      </c>
      <c r="U126" s="22"/>
      <c r="V126" s="38">
        <f t="shared" si="14"/>
        <v>3.7037869926087814</v>
      </c>
      <c r="W126" s="22"/>
      <c r="X126" s="42">
        <f>I126-'(A) Current Law'!J124</f>
        <v>5636462</v>
      </c>
      <c r="Y126" s="42">
        <f>J126-'(A) Current Law'!K124</f>
        <v>745.46712198683235</v>
      </c>
      <c r="Z126" s="38">
        <f>O126-'(A) Current Law'!P124</f>
        <v>0.90455465794534851</v>
      </c>
      <c r="AA126" s="44">
        <f>N126-'(A) Current Law'!O124</f>
        <v>0.62200000000000011</v>
      </c>
      <c r="AB126" s="42">
        <f>Q126-'(A) Current Law'!R124</f>
        <v>0</v>
      </c>
      <c r="AC126" s="42">
        <f>M126-'(A) Current Law'!N124</f>
        <v>1532219</v>
      </c>
      <c r="AD126" s="38">
        <f>S126-'(A) Current Law'!T124</f>
        <v>0</v>
      </c>
    </row>
    <row r="127" spans="1:30" ht="31.2">
      <c r="A127" s="28" t="s">
        <v>254</v>
      </c>
      <c r="B127" s="29" t="s">
        <v>255</v>
      </c>
      <c r="C127" s="30">
        <v>42349360881</v>
      </c>
      <c r="D127" s="21">
        <v>23237.829999999998</v>
      </c>
      <c r="E127" s="22"/>
      <c r="F127" s="48">
        <v>3000</v>
      </c>
      <c r="G127" s="45">
        <f t="shared" si="15"/>
        <v>0</v>
      </c>
      <c r="H127" s="22"/>
      <c r="I127" s="23">
        <v>69713490</v>
      </c>
      <c r="J127" s="24">
        <f t="shared" si="8"/>
        <v>3000.0000000000005</v>
      </c>
      <c r="K127" s="26">
        <f t="shared" si="9"/>
        <v>1.6461521153977294</v>
      </c>
      <c r="L127" s="22"/>
      <c r="M127" s="20">
        <v>0</v>
      </c>
      <c r="N127" s="26">
        <v>0.82299999999999995</v>
      </c>
      <c r="O127" s="25">
        <f t="shared" si="10"/>
        <v>1.6461521153977294</v>
      </c>
      <c r="P127" s="22"/>
      <c r="Q127" s="24">
        <v>49100000</v>
      </c>
      <c r="R127" s="24">
        <f t="shared" si="11"/>
        <v>2112.9339529551598</v>
      </c>
      <c r="S127" s="26">
        <f t="shared" si="12"/>
        <v>1.1594035654509409</v>
      </c>
      <c r="T127" s="27">
        <f t="shared" si="13"/>
        <v>0.70431131765171995</v>
      </c>
      <c r="U127" s="22"/>
      <c r="V127" s="38">
        <f t="shared" si="14"/>
        <v>1.1594035654509409</v>
      </c>
      <c r="W127" s="22"/>
      <c r="X127" s="42">
        <f>I127-'(A) Current Law'!J125</f>
        <v>16901961</v>
      </c>
      <c r="Y127" s="42">
        <f>J127-'(A) Current Law'!K125</f>
        <v>727.34678754427614</v>
      </c>
      <c r="Z127" s="38">
        <f>O127-'(A) Current Law'!P125</f>
        <v>0.39910781764791747</v>
      </c>
      <c r="AA127" s="44">
        <f>N127-'(A) Current Law'!O125</f>
        <v>0.21899999999999997</v>
      </c>
      <c r="AB127" s="42">
        <f>Q127-'(A) Current Law'!R125</f>
        <v>0</v>
      </c>
      <c r="AC127" s="42">
        <f>M127-'(A) Current Law'!N125</f>
        <v>0</v>
      </c>
      <c r="AD127" s="38">
        <f>S127-'(A) Current Law'!T125</f>
        <v>0</v>
      </c>
    </row>
    <row r="128" spans="1:30">
      <c r="A128" s="28" t="s">
        <v>256</v>
      </c>
      <c r="B128" s="29" t="s">
        <v>257</v>
      </c>
      <c r="C128" s="30">
        <v>2159007066</v>
      </c>
      <c r="D128" s="21">
        <v>2415.3500000000004</v>
      </c>
      <c r="E128" s="22"/>
      <c r="F128" s="48">
        <v>3000</v>
      </c>
      <c r="G128" s="45">
        <f t="shared" si="15"/>
        <v>0</v>
      </c>
      <c r="H128" s="22"/>
      <c r="I128" s="23">
        <v>7246050.0000000009</v>
      </c>
      <c r="J128" s="24">
        <f t="shared" si="8"/>
        <v>3000</v>
      </c>
      <c r="K128" s="26">
        <f t="shared" si="9"/>
        <v>3.3561955929235485</v>
      </c>
      <c r="L128" s="22"/>
      <c r="M128" s="20">
        <v>274210</v>
      </c>
      <c r="N128" s="26">
        <v>1.6779999999999999</v>
      </c>
      <c r="O128" s="25">
        <f t="shared" si="10"/>
        <v>3.2291881345792692</v>
      </c>
      <c r="P128" s="22"/>
      <c r="Q128" s="24">
        <v>5197753</v>
      </c>
      <c r="R128" s="24">
        <f t="shared" si="11"/>
        <v>2265.4948558179972</v>
      </c>
      <c r="S128" s="26">
        <f t="shared" si="12"/>
        <v>2.4074738252848311</v>
      </c>
      <c r="T128" s="27">
        <f t="shared" si="13"/>
        <v>0.75516495193933242</v>
      </c>
      <c r="U128" s="22"/>
      <c r="V128" s="38">
        <f t="shared" si="14"/>
        <v>2.5344812836291104</v>
      </c>
      <c r="W128" s="22"/>
      <c r="X128" s="42">
        <f>I128-'(A) Current Law'!J126</f>
        <v>1681158.0000000009</v>
      </c>
      <c r="Y128" s="42">
        <f>J128-'(A) Current Law'!K126</f>
        <v>696.03080298921532</v>
      </c>
      <c r="Z128" s="38">
        <f>O128-'(A) Current Law'!P126</f>
        <v>0.67366013891498833</v>
      </c>
      <c r="AA128" s="44">
        <f>N128-'(A) Current Law'!O126</f>
        <v>0.38900000000000001</v>
      </c>
      <c r="AB128" s="42">
        <f>Q128-'(A) Current Law'!R126</f>
        <v>0</v>
      </c>
      <c r="AC128" s="42">
        <f>M128-'(A) Current Law'!N126</f>
        <v>226721</v>
      </c>
      <c r="AD128" s="38">
        <f>S128-'(A) Current Law'!T126</f>
        <v>0</v>
      </c>
    </row>
    <row r="129" spans="1:30">
      <c r="A129" s="28" t="s">
        <v>258</v>
      </c>
      <c r="B129" s="29" t="s">
        <v>259</v>
      </c>
      <c r="C129" s="30">
        <v>35149153</v>
      </c>
      <c r="D129" s="21">
        <v>36.11</v>
      </c>
      <c r="E129" s="22"/>
      <c r="F129" s="48">
        <v>3000</v>
      </c>
      <c r="G129" s="45">
        <f t="shared" si="15"/>
        <v>0</v>
      </c>
      <c r="H129" s="22"/>
      <c r="I129" s="23">
        <v>172741.14120000001</v>
      </c>
      <c r="J129" s="24">
        <f t="shared" si="8"/>
        <v>4783.7480254777074</v>
      </c>
      <c r="K129" s="26">
        <f t="shared" si="9"/>
        <v>4.9145178889516909</v>
      </c>
      <c r="L129" s="22"/>
      <c r="M129" s="20">
        <v>31848</v>
      </c>
      <c r="N129" s="26">
        <v>2.4569999999999999</v>
      </c>
      <c r="O129" s="25">
        <f t="shared" si="10"/>
        <v>4.0084363113956121</v>
      </c>
      <c r="P129" s="22"/>
      <c r="Q129" s="24">
        <v>135000</v>
      </c>
      <c r="R129" s="24">
        <f t="shared" si="11"/>
        <v>4620.5483245638325</v>
      </c>
      <c r="S129" s="26">
        <f t="shared" si="12"/>
        <v>3.8407753381710221</v>
      </c>
      <c r="T129" s="27">
        <f t="shared" si="13"/>
        <v>0.96588455327398282</v>
      </c>
      <c r="U129" s="22"/>
      <c r="V129" s="38">
        <f t="shared" si="14"/>
        <v>4.7468569157271014</v>
      </c>
      <c r="W129" s="22"/>
      <c r="X129" s="42">
        <f>I129-'(A) Current Law'!J127</f>
        <v>-63139.858799999987</v>
      </c>
      <c r="Y129" s="42">
        <f>J129-'(A) Current Law'!K127</f>
        <v>-1748.5421988368871</v>
      </c>
      <c r="Z129" s="38">
        <f>O129-'(A) Current Law'!P127</f>
        <v>-0.71631480849623852</v>
      </c>
      <c r="AA129" s="44">
        <f>N129-'(A) Current Law'!O127</f>
        <v>-0.79600000000000026</v>
      </c>
      <c r="AB129" s="42">
        <f>Q129-'(A) Current Law'!R127</f>
        <v>0</v>
      </c>
      <c r="AC129" s="42">
        <f>M129-'(A) Current Law'!N127</f>
        <v>-37962</v>
      </c>
      <c r="AD129" s="38">
        <f>S129-'(A) Current Law'!T127</f>
        <v>0</v>
      </c>
    </row>
    <row r="130" spans="1:30">
      <c r="A130" s="28" t="s">
        <v>260</v>
      </c>
      <c r="B130" s="29" t="s">
        <v>261</v>
      </c>
      <c r="C130" s="30">
        <v>523609346</v>
      </c>
      <c r="D130" s="21">
        <v>447.18</v>
      </c>
      <c r="E130" s="22"/>
      <c r="F130" s="48">
        <v>3000</v>
      </c>
      <c r="G130" s="45">
        <f t="shared" si="15"/>
        <v>0</v>
      </c>
      <c r="H130" s="22"/>
      <c r="I130" s="23">
        <v>1454883.0704000001</v>
      </c>
      <c r="J130" s="24">
        <f t="shared" si="8"/>
        <v>3253.4618507088871</v>
      </c>
      <c r="K130" s="26">
        <f t="shared" si="9"/>
        <v>2.7785658936653128</v>
      </c>
      <c r="L130" s="22"/>
      <c r="M130" s="20">
        <v>0</v>
      </c>
      <c r="N130" s="26">
        <v>1.389</v>
      </c>
      <c r="O130" s="25">
        <f t="shared" si="10"/>
        <v>2.7785658936653128</v>
      </c>
      <c r="P130" s="22"/>
      <c r="Q130" s="24">
        <v>1255092</v>
      </c>
      <c r="R130" s="24">
        <f t="shared" si="11"/>
        <v>2806.6818730712466</v>
      </c>
      <c r="S130" s="26">
        <f t="shared" si="12"/>
        <v>2.3970007594173079</v>
      </c>
      <c r="T130" s="27">
        <f t="shared" si="13"/>
        <v>0.86267551361012795</v>
      </c>
      <c r="U130" s="22"/>
      <c r="V130" s="38">
        <f t="shared" si="14"/>
        <v>2.3970007594173079</v>
      </c>
      <c r="W130" s="22"/>
      <c r="X130" s="42">
        <f>I130-'(A) Current Law'!J128</f>
        <v>20687.070400000084</v>
      </c>
      <c r="Y130" s="42">
        <f>J130-'(A) Current Law'!K128</f>
        <v>46.261170893153121</v>
      </c>
      <c r="Z130" s="38">
        <f>O130-'(A) Current Law'!P128</f>
        <v>0.14247276327263991</v>
      </c>
      <c r="AA130" s="44">
        <f>N130-'(A) Current Law'!O128</f>
        <v>1.8999999999999906E-2</v>
      </c>
      <c r="AB130" s="42">
        <f>Q130-'(A) Current Law'!R128</f>
        <v>0</v>
      </c>
      <c r="AC130" s="42">
        <f>M130-'(A) Current Law'!N128</f>
        <v>-53913</v>
      </c>
      <c r="AD130" s="38">
        <f>S130-'(A) Current Law'!T128</f>
        <v>0</v>
      </c>
    </row>
    <row r="131" spans="1:30">
      <c r="A131" s="28" t="s">
        <v>262</v>
      </c>
      <c r="B131" s="29" t="s">
        <v>263</v>
      </c>
      <c r="C131" s="30">
        <v>212492372</v>
      </c>
      <c r="D131" s="21">
        <v>202.98</v>
      </c>
      <c r="E131" s="22"/>
      <c r="F131" s="48">
        <v>3000</v>
      </c>
      <c r="G131" s="45">
        <f t="shared" si="15"/>
        <v>0</v>
      </c>
      <c r="H131" s="22"/>
      <c r="I131" s="23">
        <v>778692.45</v>
      </c>
      <c r="J131" s="24">
        <f t="shared" si="8"/>
        <v>3836.3013597398758</v>
      </c>
      <c r="K131" s="26">
        <f t="shared" si="9"/>
        <v>3.6645666038308424</v>
      </c>
      <c r="L131" s="22"/>
      <c r="M131" s="20">
        <v>59720</v>
      </c>
      <c r="N131" s="26">
        <v>1.8320000000000001</v>
      </c>
      <c r="O131" s="25">
        <f t="shared" si="10"/>
        <v>3.3835212211758829</v>
      </c>
      <c r="P131" s="22"/>
      <c r="Q131" s="24">
        <v>597879</v>
      </c>
      <c r="R131" s="24">
        <f t="shared" si="11"/>
        <v>3239.7231254310773</v>
      </c>
      <c r="S131" s="26">
        <f t="shared" si="12"/>
        <v>2.8136492353711406</v>
      </c>
      <c r="T131" s="27">
        <f t="shared" si="13"/>
        <v>0.84449130076964285</v>
      </c>
      <c r="U131" s="22"/>
      <c r="V131" s="38">
        <f t="shared" si="14"/>
        <v>3.0946946180261001</v>
      </c>
      <c r="W131" s="22"/>
      <c r="X131" s="42">
        <f>I131-'(A) Current Law'!J129</f>
        <v>-105852.55000000005</v>
      </c>
      <c r="Y131" s="42">
        <f>J131-'(A) Current Law'!K129</f>
        <v>-521.49251157749586</v>
      </c>
      <c r="Z131" s="38">
        <f>O131-'(A) Current Law'!P129</f>
        <v>-5.025850998547865E-2</v>
      </c>
      <c r="AA131" s="44">
        <f>N131-'(A) Current Law'!O129</f>
        <v>-0.16399999999999992</v>
      </c>
      <c r="AB131" s="42">
        <f>Q131-'(A) Current Law'!R129</f>
        <v>0</v>
      </c>
      <c r="AC131" s="42">
        <f>M131-'(A) Current Law'!N129</f>
        <v>-95173</v>
      </c>
      <c r="AD131" s="38">
        <f>S131-'(A) Current Law'!T129</f>
        <v>0</v>
      </c>
    </row>
    <row r="132" spans="1:30">
      <c r="A132" s="28" t="s">
        <v>264</v>
      </c>
      <c r="B132" s="29" t="s">
        <v>265</v>
      </c>
      <c r="C132" s="30">
        <v>5056913047</v>
      </c>
      <c r="D132" s="21">
        <v>6618.35</v>
      </c>
      <c r="E132" s="22"/>
      <c r="F132" s="48">
        <v>3000</v>
      </c>
      <c r="G132" s="45">
        <f t="shared" si="15"/>
        <v>0</v>
      </c>
      <c r="H132" s="22"/>
      <c r="I132" s="23">
        <v>19855050</v>
      </c>
      <c r="J132" s="24">
        <f t="shared" si="8"/>
        <v>3000</v>
      </c>
      <c r="K132" s="26">
        <f t="shared" si="9"/>
        <v>3.9263182529466185</v>
      </c>
      <c r="L132" s="22"/>
      <c r="M132" s="20">
        <v>2083617</v>
      </c>
      <c r="N132" s="26">
        <v>1.9630000000000001</v>
      </c>
      <c r="O132" s="25">
        <f t="shared" si="10"/>
        <v>3.5142848680269188</v>
      </c>
      <c r="P132" s="22"/>
      <c r="Q132" s="24">
        <v>14154000</v>
      </c>
      <c r="R132" s="24">
        <f t="shared" si="11"/>
        <v>2453.4237385451056</v>
      </c>
      <c r="S132" s="26">
        <f t="shared" si="12"/>
        <v>2.7989407507010275</v>
      </c>
      <c r="T132" s="27">
        <f t="shared" si="13"/>
        <v>0.81780791284836851</v>
      </c>
      <c r="U132" s="22"/>
      <c r="V132" s="38">
        <f t="shared" si="14"/>
        <v>3.2109741356207264</v>
      </c>
      <c r="W132" s="22"/>
      <c r="X132" s="42">
        <f>I132-'(A) Current Law'!J130</f>
        <v>2471586</v>
      </c>
      <c r="Y132" s="42">
        <f>J132-'(A) Current Law'!K130</f>
        <v>373.44443856852558</v>
      </c>
      <c r="Z132" s="38">
        <f>O132-'(A) Current Law'!P130</f>
        <v>0.52866323291558048</v>
      </c>
      <c r="AA132" s="44">
        <f>N132-'(A) Current Law'!O130</f>
        <v>0.24399999999999999</v>
      </c>
      <c r="AB132" s="42">
        <f>Q132-'(A) Current Law'!R130</f>
        <v>0</v>
      </c>
      <c r="AC132" s="42">
        <f>M132-'(A) Current Law'!N130</f>
        <v>-201818</v>
      </c>
      <c r="AD132" s="38">
        <f>S132-'(A) Current Law'!T130</f>
        <v>0</v>
      </c>
    </row>
    <row r="133" spans="1:30">
      <c r="A133" s="28" t="s">
        <v>266</v>
      </c>
      <c r="B133" s="29" t="s">
        <v>267</v>
      </c>
      <c r="C133" s="30">
        <v>399498058</v>
      </c>
      <c r="D133" s="21">
        <v>393.14</v>
      </c>
      <c r="E133" s="22"/>
      <c r="F133" s="48">
        <v>3000</v>
      </c>
      <c r="G133" s="45">
        <f t="shared" si="15"/>
        <v>0</v>
      </c>
      <c r="H133" s="22"/>
      <c r="I133" s="23">
        <v>1179420</v>
      </c>
      <c r="J133" s="24">
        <f t="shared" si="8"/>
        <v>3000</v>
      </c>
      <c r="K133" s="26">
        <f t="shared" si="9"/>
        <v>2.9522546515107213</v>
      </c>
      <c r="L133" s="22"/>
      <c r="M133" s="20">
        <v>0</v>
      </c>
      <c r="N133" s="26">
        <v>1.476</v>
      </c>
      <c r="O133" s="25">
        <f t="shared" si="10"/>
        <v>2.9522546515107213</v>
      </c>
      <c r="P133" s="22"/>
      <c r="Q133" s="24">
        <v>226000</v>
      </c>
      <c r="R133" s="24">
        <f t="shared" si="11"/>
        <v>574.85882891590779</v>
      </c>
      <c r="S133" s="26">
        <f t="shared" si="12"/>
        <v>0.5657098838763317</v>
      </c>
      <c r="T133" s="27">
        <f t="shared" si="13"/>
        <v>0.19161960963863595</v>
      </c>
      <c r="U133" s="22"/>
      <c r="V133" s="38">
        <f t="shared" si="14"/>
        <v>0.5657098838763317</v>
      </c>
      <c r="W133" s="22"/>
      <c r="X133" s="42">
        <f>I133-'(A) Current Law'!J131</f>
        <v>30514</v>
      </c>
      <c r="Y133" s="42">
        <f>J133-'(A) Current Law'!K131</f>
        <v>77.616116396194684</v>
      </c>
      <c r="Z133" s="38">
        <f>O133-'(A) Current Law'!P131</f>
        <v>0.10738975857549704</v>
      </c>
      <c r="AA133" s="44">
        <f>N133-'(A) Current Law'!O131</f>
        <v>0.17799999999999994</v>
      </c>
      <c r="AB133" s="42">
        <f>Q133-'(A) Current Law'!R131</f>
        <v>0</v>
      </c>
      <c r="AC133" s="42">
        <f>M133-'(A) Current Law'!N131</f>
        <v>-12388</v>
      </c>
      <c r="AD133" s="38">
        <f>S133-'(A) Current Law'!T131</f>
        <v>0</v>
      </c>
    </row>
    <row r="134" spans="1:30">
      <c r="A134" s="28" t="s">
        <v>268</v>
      </c>
      <c r="B134" s="29" t="s">
        <v>269</v>
      </c>
      <c r="C134" s="30">
        <v>1470513190</v>
      </c>
      <c r="D134" s="21">
        <v>213</v>
      </c>
      <c r="E134" s="22"/>
      <c r="F134" s="48">
        <v>3000</v>
      </c>
      <c r="G134" s="45">
        <f t="shared" si="15"/>
        <v>0</v>
      </c>
      <c r="H134" s="22"/>
      <c r="I134" s="23">
        <v>856140.826</v>
      </c>
      <c r="J134" s="24">
        <f t="shared" si="8"/>
        <v>4019.4404976525821</v>
      </c>
      <c r="K134" s="26">
        <f t="shared" si="9"/>
        <v>0.58220547209100515</v>
      </c>
      <c r="L134" s="22"/>
      <c r="M134" s="20">
        <v>0</v>
      </c>
      <c r="N134" s="26">
        <v>0.29099999999999998</v>
      </c>
      <c r="O134" s="25">
        <f t="shared" si="10"/>
        <v>0.58220547209100515</v>
      </c>
      <c r="P134" s="22"/>
      <c r="Q134" s="24">
        <v>856140.826</v>
      </c>
      <c r="R134" s="24">
        <f t="shared" si="11"/>
        <v>4019.4404976525821</v>
      </c>
      <c r="S134" s="26">
        <f t="shared" si="12"/>
        <v>0.58220547209100515</v>
      </c>
      <c r="T134" s="27">
        <f t="shared" si="13"/>
        <v>1</v>
      </c>
      <c r="U134" s="22"/>
      <c r="V134" s="38">
        <f t="shared" si="14"/>
        <v>0.58220547209100515</v>
      </c>
      <c r="W134" s="22"/>
      <c r="X134" s="42">
        <f>I134-'(A) Current Law'!J132</f>
        <v>41593.826000000001</v>
      </c>
      <c r="Y134" s="42">
        <f>J134-'(A) Current Law'!K132</f>
        <v>195.27617840375569</v>
      </c>
      <c r="Z134" s="38">
        <f>O134-'(A) Current Law'!P132</f>
        <v>2.8285245098685463E-2</v>
      </c>
      <c r="AA134" s="44">
        <f>N134-'(A) Current Law'!O132</f>
        <v>1.3999999999999957E-2</v>
      </c>
      <c r="AB134" s="42">
        <f>Q134-'(A) Current Law'!R132</f>
        <v>41593.826000000001</v>
      </c>
      <c r="AC134" s="42">
        <f>M134-'(A) Current Law'!N132</f>
        <v>0</v>
      </c>
      <c r="AD134" s="38">
        <f>S134-'(A) Current Law'!T132</f>
        <v>2.8285245098685463E-2</v>
      </c>
    </row>
    <row r="135" spans="1:30">
      <c r="A135" s="28" t="s">
        <v>270</v>
      </c>
      <c r="B135" s="29" t="s">
        <v>271</v>
      </c>
      <c r="C135" s="30">
        <v>360458699</v>
      </c>
      <c r="D135" s="21">
        <v>297.04000000000002</v>
      </c>
      <c r="E135" s="22"/>
      <c r="F135" s="48">
        <v>3000</v>
      </c>
      <c r="G135" s="45">
        <f t="shared" si="15"/>
        <v>0</v>
      </c>
      <c r="H135" s="22"/>
      <c r="I135" s="23">
        <v>1052318.9876000001</v>
      </c>
      <c r="J135" s="24">
        <f t="shared" si="8"/>
        <v>3542.6844451925667</v>
      </c>
      <c r="K135" s="26">
        <f t="shared" si="9"/>
        <v>2.9193885194597566</v>
      </c>
      <c r="L135" s="22"/>
      <c r="M135" s="20">
        <v>0</v>
      </c>
      <c r="N135" s="26">
        <v>1.46</v>
      </c>
      <c r="O135" s="25">
        <f t="shared" si="10"/>
        <v>2.9193885194597566</v>
      </c>
      <c r="P135" s="22"/>
      <c r="Q135" s="24">
        <v>377000</v>
      </c>
      <c r="R135" s="24">
        <f t="shared" si="11"/>
        <v>1269.1893347697278</v>
      </c>
      <c r="S135" s="26">
        <f t="shared" si="12"/>
        <v>1.0458895874780929</v>
      </c>
      <c r="T135" s="27">
        <f t="shared" si="13"/>
        <v>0.35825638845481189</v>
      </c>
      <c r="U135" s="22"/>
      <c r="V135" s="38">
        <f t="shared" si="14"/>
        <v>1.0458895874780929</v>
      </c>
      <c r="W135" s="22"/>
      <c r="X135" s="42">
        <f>I135-'(A) Current Law'!J133</f>
        <v>-14030.01239999989</v>
      </c>
      <c r="Y135" s="42">
        <f>J135-'(A) Current Law'!K133</f>
        <v>-47.232737678426929</v>
      </c>
      <c r="Z135" s="38">
        <f>O135-'(A) Current Law'!P133</f>
        <v>0.17309885369141842</v>
      </c>
      <c r="AA135" s="44">
        <f>N135-'(A) Current Law'!O133</f>
        <v>-1.9000000000000128E-2</v>
      </c>
      <c r="AB135" s="42">
        <f>Q135-'(A) Current Law'!R133</f>
        <v>0</v>
      </c>
      <c r="AC135" s="42">
        <f>M135-'(A) Current Law'!N133</f>
        <v>-76425</v>
      </c>
      <c r="AD135" s="38">
        <f>S135-'(A) Current Law'!T133</f>
        <v>0</v>
      </c>
    </row>
    <row r="136" spans="1:30">
      <c r="A136" s="28" t="s">
        <v>272</v>
      </c>
      <c r="B136" s="29" t="s">
        <v>273</v>
      </c>
      <c r="C136" s="30">
        <v>2246561835</v>
      </c>
      <c r="D136" s="21">
        <v>2702.25</v>
      </c>
      <c r="E136" s="22"/>
      <c r="F136" s="48">
        <v>3000</v>
      </c>
      <c r="G136" s="45">
        <f t="shared" si="15"/>
        <v>0</v>
      </c>
      <c r="H136" s="22"/>
      <c r="I136" s="23">
        <v>8106750</v>
      </c>
      <c r="J136" s="24">
        <f t="shared" si="8"/>
        <v>3000</v>
      </c>
      <c r="K136" s="26">
        <f t="shared" si="9"/>
        <v>3.6085140741296353</v>
      </c>
      <c r="L136" s="22"/>
      <c r="M136" s="20">
        <v>568461</v>
      </c>
      <c r="N136" s="26">
        <v>1.804</v>
      </c>
      <c r="O136" s="25">
        <f t="shared" si="10"/>
        <v>3.3554780832462594</v>
      </c>
      <c r="P136" s="22"/>
      <c r="Q136" s="24">
        <v>4500000</v>
      </c>
      <c r="R136" s="24">
        <f t="shared" si="11"/>
        <v>1875.6447404940327</v>
      </c>
      <c r="S136" s="26">
        <f t="shared" si="12"/>
        <v>2.0030608238299394</v>
      </c>
      <c r="T136" s="27">
        <f t="shared" si="13"/>
        <v>0.62521491349801095</v>
      </c>
      <c r="U136" s="22"/>
      <c r="V136" s="38">
        <f t="shared" si="14"/>
        <v>2.2560968147133149</v>
      </c>
      <c r="W136" s="22"/>
      <c r="X136" s="42">
        <f>I136-'(A) Current Law'!J134</f>
        <v>1527199</v>
      </c>
      <c r="Y136" s="42">
        <f>J136-'(A) Current Law'!K134</f>
        <v>565.15829401424753</v>
      </c>
      <c r="Z136" s="38">
        <f>O136-'(A) Current Law'!P134</f>
        <v>0.6238061103713175</v>
      </c>
      <c r="AA136" s="44">
        <f>N136-'(A) Current Law'!O134</f>
        <v>0.34000000000000008</v>
      </c>
      <c r="AB136" s="42">
        <f>Q136-'(A) Current Law'!R134</f>
        <v>0</v>
      </c>
      <c r="AC136" s="42">
        <f>M136-'(A) Current Law'!N134</f>
        <v>125780</v>
      </c>
      <c r="AD136" s="38">
        <f>S136-'(A) Current Law'!T134</f>
        <v>0</v>
      </c>
    </row>
    <row r="137" spans="1:30">
      <c r="A137" s="28" t="s">
        <v>274</v>
      </c>
      <c r="B137" s="29" t="s">
        <v>275</v>
      </c>
      <c r="C137" s="30">
        <v>170519704</v>
      </c>
      <c r="D137" s="21">
        <v>904.06</v>
      </c>
      <c r="E137" s="22"/>
      <c r="F137" s="48">
        <v>3000</v>
      </c>
      <c r="G137" s="45">
        <f t="shared" si="15"/>
        <v>0</v>
      </c>
      <c r="H137" s="22"/>
      <c r="I137" s="23">
        <v>2731227.3248000001</v>
      </c>
      <c r="J137" s="24">
        <f t="shared" si="8"/>
        <v>3021.0686511957174</v>
      </c>
      <c r="K137" s="26">
        <f t="shared" si="9"/>
        <v>16.017077561898653</v>
      </c>
      <c r="L137" s="22"/>
      <c r="M137" s="20">
        <v>1101153</v>
      </c>
      <c r="N137" s="26">
        <v>8.0090000000000003</v>
      </c>
      <c r="O137" s="25">
        <f t="shared" si="10"/>
        <v>9.5594484775788722</v>
      </c>
      <c r="P137" s="22"/>
      <c r="Q137" s="24">
        <v>195000</v>
      </c>
      <c r="R137" s="24">
        <f t="shared" si="11"/>
        <v>1433.7024091321373</v>
      </c>
      <c r="S137" s="26">
        <f t="shared" si="12"/>
        <v>1.1435628576976651</v>
      </c>
      <c r="T137" s="27">
        <f t="shared" si="13"/>
        <v>0.4745679673862056</v>
      </c>
      <c r="U137" s="22"/>
      <c r="V137" s="38">
        <f t="shared" si="14"/>
        <v>7.6011919420174463</v>
      </c>
      <c r="W137" s="22"/>
      <c r="X137" s="42">
        <f>I137-'(A) Current Law'!J135</f>
        <v>3010.3248000000603</v>
      </c>
      <c r="Y137" s="42">
        <f>J137-'(A) Current Law'!K135</f>
        <v>3.3297843063514847</v>
      </c>
      <c r="Z137" s="38">
        <f>O137-'(A) Current Law'!P135</f>
        <v>0.2927833184603692</v>
      </c>
      <c r="AA137" s="44">
        <f>N137-'(A) Current Law'!O135</f>
        <v>9.0000000000003411E-3</v>
      </c>
      <c r="AB137" s="42">
        <f>Q137-'(A) Current Law'!R135</f>
        <v>0</v>
      </c>
      <c r="AC137" s="42">
        <f>M137-'(A) Current Law'!N135</f>
        <v>-46915</v>
      </c>
      <c r="AD137" s="38">
        <f>S137-'(A) Current Law'!T135</f>
        <v>0</v>
      </c>
    </row>
    <row r="138" spans="1:30">
      <c r="A138" s="28" t="s">
        <v>276</v>
      </c>
      <c r="B138" s="29" t="s">
        <v>277</v>
      </c>
      <c r="C138" s="30">
        <v>56020840</v>
      </c>
      <c r="D138" s="21">
        <v>79.84</v>
      </c>
      <c r="E138" s="22"/>
      <c r="F138" s="48">
        <v>3000</v>
      </c>
      <c r="G138" s="45">
        <f t="shared" si="15"/>
        <v>0</v>
      </c>
      <c r="H138" s="22"/>
      <c r="I138" s="23">
        <v>493130.60200000007</v>
      </c>
      <c r="J138" s="24">
        <f t="shared" ref="J138:J201" si="16">I138/D138</f>
        <v>6176.4854959919849</v>
      </c>
      <c r="K138" s="26">
        <f t="shared" ref="K138:K201" si="17">I138/C138*1000</f>
        <v>8.8026277720933859</v>
      </c>
      <c r="L138" s="22"/>
      <c r="M138" s="20">
        <v>159671</v>
      </c>
      <c r="N138" s="26">
        <v>4.4009999999999998</v>
      </c>
      <c r="O138" s="25">
        <f t="shared" ref="O138:O201" si="18">(I138-M138)/C138*1000</f>
        <v>5.9524205991913028</v>
      </c>
      <c r="P138" s="22"/>
      <c r="Q138" s="24">
        <v>125000</v>
      </c>
      <c r="R138" s="24">
        <f t="shared" ref="R138:R201" si="19">(M138+Q138)/D138</f>
        <v>3565.5185370741483</v>
      </c>
      <c r="S138" s="26">
        <f t="shared" ref="S138:S201" si="20">Q138/C138*1000</f>
        <v>2.2313124901375989</v>
      </c>
      <c r="T138" s="27">
        <f t="shared" ref="T138:T201" si="21">(M138+Q138)/I138</f>
        <v>0.57727303648456185</v>
      </c>
      <c r="U138" s="22"/>
      <c r="V138" s="38">
        <f t="shared" ref="V138:V201" si="22">(Q138+M138)/C138*1000</f>
        <v>5.0815196630396828</v>
      </c>
      <c r="W138" s="22"/>
      <c r="X138" s="42">
        <f>I138-'(A) Current Law'!J136</f>
        <v>-151039.39799999993</v>
      </c>
      <c r="Y138" s="42">
        <f>J138-'(A) Current Law'!K136</f>
        <v>-1891.7760270541066</v>
      </c>
      <c r="Z138" s="38">
        <f>O138-'(A) Current Law'!P136</f>
        <v>-1.7825580266200918</v>
      </c>
      <c r="AA138" s="44">
        <f>N138-'(A) Current Law'!O136</f>
        <v>-0.62999999999999989</v>
      </c>
      <c r="AB138" s="42">
        <f>Q138-'(A) Current Law'!R136</f>
        <v>0</v>
      </c>
      <c r="AC138" s="42">
        <f>M138-'(A) Current Law'!N136</f>
        <v>-51179</v>
      </c>
      <c r="AD138" s="38">
        <f>S138-'(A) Current Law'!T136</f>
        <v>0</v>
      </c>
    </row>
    <row r="139" spans="1:30">
      <c r="A139" s="28" t="s">
        <v>278</v>
      </c>
      <c r="B139" s="29" t="s">
        <v>279</v>
      </c>
      <c r="C139" s="30">
        <v>1087160696</v>
      </c>
      <c r="D139" s="21">
        <v>577.05000000000007</v>
      </c>
      <c r="E139" s="22"/>
      <c r="F139" s="48">
        <v>3000</v>
      </c>
      <c r="G139" s="45">
        <f t="shared" ref="G139:G202" si="23">IF(F139&gt;3000,1,0)</f>
        <v>0</v>
      </c>
      <c r="H139" s="22"/>
      <c r="I139" s="23">
        <v>1815291.5428000002</v>
      </c>
      <c r="J139" s="24">
        <f t="shared" si="16"/>
        <v>3145.8132619357075</v>
      </c>
      <c r="K139" s="26">
        <f t="shared" si="17"/>
        <v>1.6697545721428473</v>
      </c>
      <c r="L139" s="22"/>
      <c r="M139" s="20">
        <v>0</v>
      </c>
      <c r="N139" s="26">
        <v>0.83499999999999996</v>
      </c>
      <c r="O139" s="25">
        <f t="shared" si="18"/>
        <v>1.6697545721428473</v>
      </c>
      <c r="P139" s="22"/>
      <c r="Q139" s="24">
        <v>1043811</v>
      </c>
      <c r="R139" s="24">
        <f t="shared" si="19"/>
        <v>1808.8744476215231</v>
      </c>
      <c r="S139" s="26">
        <f t="shared" si="20"/>
        <v>0.96012576966818519</v>
      </c>
      <c r="T139" s="27">
        <f t="shared" si="21"/>
        <v>0.57501011566988935</v>
      </c>
      <c r="U139" s="22"/>
      <c r="V139" s="38">
        <f t="shared" si="22"/>
        <v>0.96012576966818519</v>
      </c>
      <c r="W139" s="22"/>
      <c r="X139" s="42">
        <f>I139-'(A) Current Law'!J137</f>
        <v>-46668.45719999983</v>
      </c>
      <c r="Y139" s="42">
        <f>J139-'(A) Current Law'!K137</f>
        <v>-80.874200155965354</v>
      </c>
      <c r="Z139" s="38">
        <f>O139-'(A) Current Law'!P137</f>
        <v>-4.2926917218133021E-2</v>
      </c>
      <c r="AA139" s="44">
        <f>N139-'(A) Current Law'!O137</f>
        <v>-2.1000000000000019E-2</v>
      </c>
      <c r="AB139" s="42">
        <f>Q139-'(A) Current Law'!R137</f>
        <v>0</v>
      </c>
      <c r="AC139" s="42">
        <f>M139-'(A) Current Law'!N137</f>
        <v>0</v>
      </c>
      <c r="AD139" s="38">
        <f>S139-'(A) Current Law'!T137</f>
        <v>0</v>
      </c>
    </row>
    <row r="140" spans="1:30">
      <c r="A140" s="28" t="s">
        <v>280</v>
      </c>
      <c r="B140" s="29" t="s">
        <v>281</v>
      </c>
      <c r="C140" s="30">
        <v>202643814</v>
      </c>
      <c r="D140" s="21">
        <v>180.6</v>
      </c>
      <c r="E140" s="22"/>
      <c r="F140" s="48">
        <v>3000</v>
      </c>
      <c r="G140" s="45">
        <f t="shared" si="23"/>
        <v>0</v>
      </c>
      <c r="H140" s="22"/>
      <c r="I140" s="23">
        <v>735506.59000000008</v>
      </c>
      <c r="J140" s="24">
        <f t="shared" si="16"/>
        <v>4072.5724806201556</v>
      </c>
      <c r="K140" s="26">
        <f t="shared" si="17"/>
        <v>3.6295536265419881</v>
      </c>
      <c r="L140" s="22"/>
      <c r="M140" s="20">
        <v>53491</v>
      </c>
      <c r="N140" s="26">
        <v>1.8149999999999999</v>
      </c>
      <c r="O140" s="25">
        <f t="shared" si="18"/>
        <v>3.3655880065502521</v>
      </c>
      <c r="P140" s="22"/>
      <c r="Q140" s="24">
        <v>485000</v>
      </c>
      <c r="R140" s="24">
        <f t="shared" si="19"/>
        <v>2981.6777408637877</v>
      </c>
      <c r="S140" s="26">
        <f t="shared" si="20"/>
        <v>2.3933619804451571</v>
      </c>
      <c r="T140" s="27">
        <f t="shared" si="21"/>
        <v>0.73213620016647296</v>
      </c>
      <c r="U140" s="22"/>
      <c r="V140" s="38">
        <f t="shared" si="22"/>
        <v>2.6573276004368926</v>
      </c>
      <c r="W140" s="22"/>
      <c r="X140" s="42">
        <f>I140-'(A) Current Law'!J138</f>
        <v>53602.590000000084</v>
      </c>
      <c r="Y140" s="42">
        <f>J140-'(A) Current Law'!K138</f>
        <v>296.80282392026629</v>
      </c>
      <c r="Z140" s="38">
        <f>O140-'(A) Current Law'!P138</f>
        <v>0.41643309180905996</v>
      </c>
      <c r="AA140" s="44">
        <f>N140-'(A) Current Law'!O138</f>
        <v>0.1319999999999999</v>
      </c>
      <c r="AB140" s="42">
        <f>Q140-'(A) Current Law'!R138</f>
        <v>0</v>
      </c>
      <c r="AC140" s="42">
        <f>M140-'(A) Current Law'!N138</f>
        <v>-30785</v>
      </c>
      <c r="AD140" s="38">
        <f>S140-'(A) Current Law'!T138</f>
        <v>0</v>
      </c>
    </row>
    <row r="141" spans="1:30">
      <c r="A141" s="28" t="s">
        <v>282</v>
      </c>
      <c r="B141" s="29" t="s">
        <v>283</v>
      </c>
      <c r="C141" s="30">
        <v>173498884</v>
      </c>
      <c r="D141" s="21">
        <v>514.67000000000007</v>
      </c>
      <c r="E141" s="22"/>
      <c r="F141" s="48">
        <v>3000</v>
      </c>
      <c r="G141" s="45">
        <f t="shared" si="23"/>
        <v>0</v>
      </c>
      <c r="H141" s="22"/>
      <c r="I141" s="23">
        <v>1601590.1156000001</v>
      </c>
      <c r="J141" s="24">
        <f t="shared" si="16"/>
        <v>3111.8777383566166</v>
      </c>
      <c r="K141" s="26">
        <f t="shared" si="17"/>
        <v>9.2311263258615561</v>
      </c>
      <c r="L141" s="22"/>
      <c r="M141" s="20">
        <v>531724</v>
      </c>
      <c r="N141" s="26">
        <v>4.6159999999999997</v>
      </c>
      <c r="O141" s="25">
        <f t="shared" si="18"/>
        <v>6.1664149701389439</v>
      </c>
      <c r="P141" s="22"/>
      <c r="Q141" s="24">
        <v>225000</v>
      </c>
      <c r="R141" s="24">
        <f t="shared" si="19"/>
        <v>1470.3091301222141</v>
      </c>
      <c r="S141" s="26">
        <f t="shared" si="20"/>
        <v>1.2968383128043637</v>
      </c>
      <c r="T141" s="27">
        <f t="shared" si="21"/>
        <v>0.47248293594551199</v>
      </c>
      <c r="U141" s="22"/>
      <c r="V141" s="38">
        <f t="shared" si="22"/>
        <v>4.3615496685269743</v>
      </c>
      <c r="W141" s="22"/>
      <c r="X141" s="42">
        <f>I141-'(A) Current Law'!J139</f>
        <v>8791.1156000001356</v>
      </c>
      <c r="Y141" s="42">
        <f>J141-'(A) Current Law'!K139</f>
        <v>17.081072531913833</v>
      </c>
      <c r="Z141" s="38">
        <f>O141-'(A) Current Law'!P139</f>
        <v>0.30912657397842391</v>
      </c>
      <c r="AA141" s="44">
        <f>N141-'(A) Current Law'!O139</f>
        <v>2.5999999999999801E-2</v>
      </c>
      <c r="AB141" s="42">
        <f>Q141-'(A) Current Law'!R139</f>
        <v>0</v>
      </c>
      <c r="AC141" s="42">
        <f>M141-'(A) Current Law'!N139</f>
        <v>-44842</v>
      </c>
      <c r="AD141" s="38">
        <f>S141-'(A) Current Law'!T139</f>
        <v>0</v>
      </c>
    </row>
    <row r="142" spans="1:30">
      <c r="A142" s="28" t="s">
        <v>284</v>
      </c>
      <c r="B142" s="29" t="s">
        <v>285</v>
      </c>
      <c r="C142" s="30">
        <v>7398014349</v>
      </c>
      <c r="D142" s="21">
        <v>11025.439999999999</v>
      </c>
      <c r="E142" s="22"/>
      <c r="F142" s="48">
        <v>3000</v>
      </c>
      <c r="G142" s="45">
        <f t="shared" si="23"/>
        <v>0</v>
      </c>
      <c r="H142" s="22"/>
      <c r="I142" s="23">
        <v>33076319.999999996</v>
      </c>
      <c r="J142" s="24">
        <f t="shared" si="16"/>
        <v>3000</v>
      </c>
      <c r="K142" s="26">
        <f t="shared" si="17"/>
        <v>4.4709726745083929</v>
      </c>
      <c r="L142" s="22"/>
      <c r="M142" s="20">
        <v>5061343</v>
      </c>
      <c r="N142" s="26">
        <v>2.2349999999999999</v>
      </c>
      <c r="O142" s="25">
        <f t="shared" si="18"/>
        <v>3.7868238257454609</v>
      </c>
      <c r="P142" s="22"/>
      <c r="Q142" s="24">
        <v>21225000</v>
      </c>
      <c r="R142" s="24">
        <f t="shared" si="19"/>
        <v>2384.1536482897736</v>
      </c>
      <c r="S142" s="26">
        <f t="shared" si="20"/>
        <v>2.8690130890147589</v>
      </c>
      <c r="T142" s="27">
        <f t="shared" si="21"/>
        <v>0.79471788276325794</v>
      </c>
      <c r="U142" s="22"/>
      <c r="V142" s="38">
        <f t="shared" si="22"/>
        <v>3.5531619377776904</v>
      </c>
      <c r="W142" s="22"/>
      <c r="X142" s="42">
        <f>I142-'(A) Current Law'!J140</f>
        <v>5617266.9999999963</v>
      </c>
      <c r="Y142" s="42">
        <f>J142-'(A) Current Law'!K140</f>
        <v>509.48234265480551</v>
      </c>
      <c r="Z142" s="38">
        <f>O142-'(A) Current Law'!P140</f>
        <v>0.66409400796364926</v>
      </c>
      <c r="AA142" s="44">
        <f>N142-'(A) Current Law'!O140</f>
        <v>0.37899999999999978</v>
      </c>
      <c r="AB142" s="42">
        <f>Q142-'(A) Current Law'!R140</f>
        <v>0</v>
      </c>
      <c r="AC142" s="42">
        <f>M142-'(A) Current Law'!N140</f>
        <v>704290</v>
      </c>
      <c r="AD142" s="38">
        <f>S142-'(A) Current Law'!T140</f>
        <v>0</v>
      </c>
    </row>
    <row r="143" spans="1:30">
      <c r="A143" s="28" t="s">
        <v>286</v>
      </c>
      <c r="B143" s="29" t="s">
        <v>287</v>
      </c>
      <c r="C143" s="30">
        <v>221875062</v>
      </c>
      <c r="D143" s="21">
        <v>401.07999999999993</v>
      </c>
      <c r="E143" s="22"/>
      <c r="F143" s="48">
        <v>3000</v>
      </c>
      <c r="G143" s="45">
        <f t="shared" si="23"/>
        <v>0</v>
      </c>
      <c r="H143" s="22"/>
      <c r="I143" s="23">
        <v>1203239.9999999998</v>
      </c>
      <c r="J143" s="24">
        <f t="shared" si="16"/>
        <v>3000</v>
      </c>
      <c r="K143" s="26">
        <f t="shared" si="17"/>
        <v>5.4230520057274392</v>
      </c>
      <c r="L143" s="22"/>
      <c r="M143" s="20">
        <v>257552</v>
      </c>
      <c r="N143" s="26">
        <v>2.7120000000000002</v>
      </c>
      <c r="O143" s="25">
        <f t="shared" si="18"/>
        <v>4.2622545836178727</v>
      </c>
      <c r="P143" s="22"/>
      <c r="Q143" s="24">
        <v>512000</v>
      </c>
      <c r="R143" s="24">
        <f t="shared" si="19"/>
        <v>1918.6995113194378</v>
      </c>
      <c r="S143" s="26">
        <f t="shared" si="20"/>
        <v>2.3076049889734791</v>
      </c>
      <c r="T143" s="27">
        <f t="shared" si="21"/>
        <v>0.63956650377314594</v>
      </c>
      <c r="U143" s="22"/>
      <c r="V143" s="38">
        <f t="shared" si="22"/>
        <v>3.4684024110830447</v>
      </c>
      <c r="W143" s="22"/>
      <c r="X143" s="42">
        <f>I143-'(A) Current Law'!J141</f>
        <v>222572.99999999977</v>
      </c>
      <c r="Y143" s="42">
        <f>J143-'(A) Current Law'!K141</f>
        <v>554.93417772015528</v>
      </c>
      <c r="Z143" s="38">
        <f>O143-'(A) Current Law'!P141</f>
        <v>0.78532935801500603</v>
      </c>
      <c r="AA143" s="44">
        <f>N143-'(A) Current Law'!O141</f>
        <v>0.50200000000000022</v>
      </c>
      <c r="AB143" s="42">
        <f>Q143-'(A) Current Law'!R141</f>
        <v>0</v>
      </c>
      <c r="AC143" s="42">
        <f>M143-'(A) Current Law'!N141</f>
        <v>48328</v>
      </c>
      <c r="AD143" s="38">
        <f>S143-'(A) Current Law'!T141</f>
        <v>0</v>
      </c>
    </row>
    <row r="144" spans="1:30">
      <c r="A144" s="28" t="s">
        <v>288</v>
      </c>
      <c r="B144" s="29" t="s">
        <v>289</v>
      </c>
      <c r="C144" s="30">
        <v>5100102205</v>
      </c>
      <c r="D144" s="21">
        <v>9094.39</v>
      </c>
      <c r="E144" s="22"/>
      <c r="F144" s="48">
        <v>3000</v>
      </c>
      <c r="G144" s="45">
        <f t="shared" si="23"/>
        <v>0</v>
      </c>
      <c r="H144" s="22"/>
      <c r="I144" s="23">
        <v>27283170</v>
      </c>
      <c r="J144" s="24">
        <f t="shared" si="16"/>
        <v>3000</v>
      </c>
      <c r="K144" s="26">
        <f t="shared" si="17"/>
        <v>5.349533970760886</v>
      </c>
      <c r="L144" s="22"/>
      <c r="M144" s="20">
        <v>5732015</v>
      </c>
      <c r="N144" s="26">
        <v>2.6749999999999998</v>
      </c>
      <c r="O144" s="25">
        <f t="shared" si="18"/>
        <v>4.2256319841731491</v>
      </c>
      <c r="P144" s="22"/>
      <c r="Q144" s="24">
        <v>15400000</v>
      </c>
      <c r="R144" s="24">
        <f t="shared" si="19"/>
        <v>2323.6319313334925</v>
      </c>
      <c r="S144" s="26">
        <f t="shared" si="20"/>
        <v>3.0195473308166769</v>
      </c>
      <c r="T144" s="27">
        <f t="shared" si="21"/>
        <v>0.77454397711116418</v>
      </c>
      <c r="U144" s="22"/>
      <c r="V144" s="38">
        <f t="shared" si="22"/>
        <v>4.1434493174044151</v>
      </c>
      <c r="W144" s="22"/>
      <c r="X144" s="42">
        <f>I144-'(A) Current Law'!J142</f>
        <v>6903343</v>
      </c>
      <c r="Y144" s="42">
        <f>J144-'(A) Current Law'!K142</f>
        <v>759.07707938630301</v>
      </c>
      <c r="Z144" s="38">
        <f>O144-'(A) Current Law'!P142</f>
        <v>0.96066114031924643</v>
      </c>
      <c r="AA144" s="44">
        <f>N144-'(A) Current Law'!O142</f>
        <v>0.67699999999999982</v>
      </c>
      <c r="AB144" s="42">
        <f>Q144-'(A) Current Law'!R142</f>
        <v>0</v>
      </c>
      <c r="AC144" s="42">
        <f>M144-'(A) Current Law'!N142</f>
        <v>2003873</v>
      </c>
      <c r="AD144" s="38">
        <f>S144-'(A) Current Law'!T142</f>
        <v>0</v>
      </c>
    </row>
    <row r="145" spans="1:30">
      <c r="A145" s="28" t="s">
        <v>290</v>
      </c>
      <c r="B145" s="29" t="s">
        <v>291</v>
      </c>
      <c r="C145" s="30">
        <v>571495591</v>
      </c>
      <c r="D145" s="21">
        <v>1963.1100000000001</v>
      </c>
      <c r="E145" s="22"/>
      <c r="F145" s="48">
        <v>3000</v>
      </c>
      <c r="G145" s="45">
        <f t="shared" si="23"/>
        <v>0</v>
      </c>
      <c r="H145" s="22"/>
      <c r="I145" s="23">
        <v>5889330</v>
      </c>
      <c r="J145" s="24">
        <f t="shared" si="16"/>
        <v>3000</v>
      </c>
      <c r="K145" s="26">
        <f t="shared" si="17"/>
        <v>10.305118871861954</v>
      </c>
      <c r="L145" s="22"/>
      <c r="M145" s="20">
        <v>2058351</v>
      </c>
      <c r="N145" s="26">
        <v>5.1529999999999996</v>
      </c>
      <c r="O145" s="25">
        <f t="shared" si="18"/>
        <v>6.7034270435867631</v>
      </c>
      <c r="P145" s="22"/>
      <c r="Q145" s="24">
        <v>940979</v>
      </c>
      <c r="R145" s="24">
        <f t="shared" si="19"/>
        <v>1527.8461217150336</v>
      </c>
      <c r="S145" s="26">
        <f t="shared" si="20"/>
        <v>1.6465201391203732</v>
      </c>
      <c r="T145" s="27">
        <f t="shared" si="21"/>
        <v>0.50928204057167792</v>
      </c>
      <c r="U145" s="22"/>
      <c r="V145" s="38">
        <f t="shared" si="22"/>
        <v>5.2482119673955632</v>
      </c>
      <c r="W145" s="22"/>
      <c r="X145" s="42">
        <f>I145-'(A) Current Law'!J143</f>
        <v>1160756</v>
      </c>
      <c r="Y145" s="42">
        <f>J145-'(A) Current Law'!K143</f>
        <v>591.28423776558657</v>
      </c>
      <c r="Z145" s="38">
        <f>O145-'(A) Current Law'!P143</f>
        <v>1.2994046003060067</v>
      </c>
      <c r="AA145" s="44">
        <f>N145-'(A) Current Law'!O143</f>
        <v>1.016</v>
      </c>
      <c r="AB145" s="42">
        <f>Q145-'(A) Current Law'!R143</f>
        <v>0</v>
      </c>
      <c r="AC145" s="42">
        <f>M145-'(A) Current Law'!N143</f>
        <v>418152</v>
      </c>
      <c r="AD145" s="38">
        <f>S145-'(A) Current Law'!T143</f>
        <v>0</v>
      </c>
    </row>
    <row r="146" spans="1:30">
      <c r="A146" s="28" t="s">
        <v>292</v>
      </c>
      <c r="B146" s="29" t="s">
        <v>293</v>
      </c>
      <c r="C146" s="30">
        <v>10244684686</v>
      </c>
      <c r="D146" s="21">
        <v>3957.46</v>
      </c>
      <c r="E146" s="22"/>
      <c r="F146" s="48">
        <v>3000</v>
      </c>
      <c r="G146" s="45">
        <f t="shared" si="23"/>
        <v>0</v>
      </c>
      <c r="H146" s="22"/>
      <c r="I146" s="23">
        <v>11872380</v>
      </c>
      <c r="J146" s="24">
        <f t="shared" si="16"/>
        <v>3000</v>
      </c>
      <c r="K146" s="26">
        <f t="shared" si="17"/>
        <v>1.1588819337919054</v>
      </c>
      <c r="L146" s="22"/>
      <c r="M146" s="20">
        <v>0</v>
      </c>
      <c r="N146" s="26">
        <v>0.57899999999999996</v>
      </c>
      <c r="O146" s="25">
        <f t="shared" si="18"/>
        <v>1.1588819337919054</v>
      </c>
      <c r="P146" s="22"/>
      <c r="Q146" s="24">
        <v>11872380</v>
      </c>
      <c r="R146" s="24">
        <f t="shared" si="19"/>
        <v>3000</v>
      </c>
      <c r="S146" s="26">
        <f t="shared" si="20"/>
        <v>1.1588819337919054</v>
      </c>
      <c r="T146" s="27">
        <f t="shared" si="21"/>
        <v>1</v>
      </c>
      <c r="U146" s="22"/>
      <c r="V146" s="38">
        <f t="shared" si="22"/>
        <v>1.1588819337919054</v>
      </c>
      <c r="W146" s="22"/>
      <c r="X146" s="42">
        <f>I146-'(A) Current Law'!J144</f>
        <v>146730</v>
      </c>
      <c r="Y146" s="42">
        <f>J146-'(A) Current Law'!K144</f>
        <v>37.076811894497951</v>
      </c>
      <c r="Z146" s="38">
        <f>O146-'(A) Current Law'!P144</f>
        <v>1.4322549155711295E-2</v>
      </c>
      <c r="AA146" s="44">
        <f>N146-'(A) Current Law'!O144</f>
        <v>0.15399999999999997</v>
      </c>
      <c r="AB146" s="42">
        <f>Q146-'(A) Current Law'!R144</f>
        <v>146730</v>
      </c>
      <c r="AC146" s="42">
        <f>M146-'(A) Current Law'!N144</f>
        <v>0</v>
      </c>
      <c r="AD146" s="38">
        <f>S146-'(A) Current Law'!T144</f>
        <v>1.4322549155711295E-2</v>
      </c>
    </row>
    <row r="147" spans="1:30">
      <c r="A147" s="28" t="s">
        <v>294</v>
      </c>
      <c r="B147" s="29" t="s">
        <v>295</v>
      </c>
      <c r="C147" s="30">
        <v>1228332944</v>
      </c>
      <c r="D147" s="21">
        <v>2071.1999999999998</v>
      </c>
      <c r="E147" s="22"/>
      <c r="F147" s="48">
        <v>3000</v>
      </c>
      <c r="G147" s="45">
        <f t="shared" si="23"/>
        <v>0</v>
      </c>
      <c r="H147" s="22"/>
      <c r="I147" s="23">
        <v>6213599.9999999991</v>
      </c>
      <c r="J147" s="24">
        <f t="shared" si="16"/>
        <v>3000</v>
      </c>
      <c r="K147" s="26">
        <f t="shared" si="17"/>
        <v>5.0585633401362227</v>
      </c>
      <c r="L147" s="22"/>
      <c r="M147" s="20">
        <v>1201443</v>
      </c>
      <c r="N147" s="26">
        <v>2.5289999999999999</v>
      </c>
      <c r="O147" s="25">
        <f t="shared" si="18"/>
        <v>4.0804547533164586</v>
      </c>
      <c r="P147" s="22"/>
      <c r="Q147" s="24">
        <v>2740000</v>
      </c>
      <c r="R147" s="24">
        <f t="shared" si="19"/>
        <v>1902.9755697180381</v>
      </c>
      <c r="S147" s="26">
        <f t="shared" si="20"/>
        <v>2.2306655645637394</v>
      </c>
      <c r="T147" s="27">
        <f t="shared" si="21"/>
        <v>0.63432518990601272</v>
      </c>
      <c r="U147" s="22"/>
      <c r="V147" s="38">
        <f t="shared" si="22"/>
        <v>3.2087741513835031</v>
      </c>
      <c r="W147" s="22"/>
      <c r="X147" s="42">
        <f>I147-'(A) Current Law'!J145</f>
        <v>1581817.9999999991</v>
      </c>
      <c r="Y147" s="42">
        <f>J147-'(A) Current Law'!K145</f>
        <v>763.720548474314</v>
      </c>
      <c r="Z147" s="38">
        <f>O147-'(A) Current Law'!P145</f>
        <v>0.92779649488909177</v>
      </c>
      <c r="AA147" s="44">
        <f>N147-'(A) Current Law'!O145</f>
        <v>0.64399999999999991</v>
      </c>
      <c r="AB147" s="42">
        <f>Q147-'(A) Current Law'!R145</f>
        <v>0</v>
      </c>
      <c r="AC147" s="42">
        <f>M147-'(A) Current Law'!N145</f>
        <v>442175</v>
      </c>
      <c r="AD147" s="38">
        <f>S147-'(A) Current Law'!T145</f>
        <v>0</v>
      </c>
    </row>
    <row r="148" spans="1:30">
      <c r="A148" s="28" t="s">
        <v>296</v>
      </c>
      <c r="B148" s="29" t="s">
        <v>297</v>
      </c>
      <c r="C148" s="30">
        <v>1337620937</v>
      </c>
      <c r="D148" s="21">
        <v>509.51</v>
      </c>
      <c r="E148" s="22"/>
      <c r="F148" s="48">
        <v>3000</v>
      </c>
      <c r="G148" s="45">
        <f t="shared" si="23"/>
        <v>0</v>
      </c>
      <c r="H148" s="22"/>
      <c r="I148" s="23">
        <v>1637851.2875999999</v>
      </c>
      <c r="J148" s="24">
        <f t="shared" si="16"/>
        <v>3214.5616133147532</v>
      </c>
      <c r="K148" s="26">
        <f t="shared" si="17"/>
        <v>1.2244509952672786</v>
      </c>
      <c r="L148" s="22"/>
      <c r="M148" s="20">
        <v>0</v>
      </c>
      <c r="N148" s="26">
        <v>0.61199999999999999</v>
      </c>
      <c r="O148" s="25">
        <f t="shared" si="18"/>
        <v>1.2244509952672786</v>
      </c>
      <c r="P148" s="22"/>
      <c r="Q148" s="24">
        <v>1600000</v>
      </c>
      <c r="R148" s="24">
        <f t="shared" si="19"/>
        <v>3140.2720260642577</v>
      </c>
      <c r="S148" s="26">
        <f t="shared" si="20"/>
        <v>1.1961535258176061</v>
      </c>
      <c r="T148" s="27">
        <f t="shared" si="21"/>
        <v>0.97688966764774798</v>
      </c>
      <c r="U148" s="22"/>
      <c r="V148" s="38">
        <f t="shared" si="22"/>
        <v>1.1961535258176061</v>
      </c>
      <c r="W148" s="22"/>
      <c r="X148" s="42">
        <f>I148-'(A) Current Law'!J146</f>
        <v>105141.28759999992</v>
      </c>
      <c r="Y148" s="42">
        <f>J148-'(A) Current Law'!K146</f>
        <v>206.35765264666043</v>
      </c>
      <c r="Z148" s="38">
        <f>O148-'(A) Current Law'!P146</f>
        <v>7.860320116983921E-2</v>
      </c>
      <c r="AA148" s="44">
        <f>N148-'(A) Current Law'!O146</f>
        <v>3.9000000000000035E-2</v>
      </c>
      <c r="AB148" s="42">
        <f>Q148-'(A) Current Law'!R146</f>
        <v>67290</v>
      </c>
      <c r="AC148" s="42">
        <f>M148-'(A) Current Law'!N146</f>
        <v>0</v>
      </c>
      <c r="AD148" s="38">
        <f>S148-'(A) Current Law'!T146</f>
        <v>5.0305731720166724E-2</v>
      </c>
    </row>
    <row r="149" spans="1:30">
      <c r="A149" s="28" t="s">
        <v>298</v>
      </c>
      <c r="B149" s="29" t="s">
        <v>299</v>
      </c>
      <c r="C149" s="30">
        <v>54610069</v>
      </c>
      <c r="D149" s="21">
        <v>71.39</v>
      </c>
      <c r="E149" s="22"/>
      <c r="F149" s="48">
        <v>3000</v>
      </c>
      <c r="G149" s="45">
        <f t="shared" si="23"/>
        <v>0</v>
      </c>
      <c r="H149" s="22"/>
      <c r="I149" s="23">
        <v>248779.50080000001</v>
      </c>
      <c r="J149" s="24">
        <f t="shared" si="16"/>
        <v>3484.794800392212</v>
      </c>
      <c r="K149" s="26">
        <f t="shared" si="17"/>
        <v>4.555561004693109</v>
      </c>
      <c r="L149" s="22"/>
      <c r="M149" s="20">
        <v>39698</v>
      </c>
      <c r="N149" s="26">
        <v>2.278</v>
      </c>
      <c r="O149" s="25">
        <f t="shared" si="18"/>
        <v>3.8286254646556119</v>
      </c>
      <c r="P149" s="22"/>
      <c r="Q149" s="24">
        <v>0</v>
      </c>
      <c r="R149" s="24">
        <f t="shared" si="19"/>
        <v>556.07227903067655</v>
      </c>
      <c r="S149" s="26">
        <f t="shared" si="20"/>
        <v>0</v>
      </c>
      <c r="T149" s="27">
        <f t="shared" si="21"/>
        <v>0.15957102523456787</v>
      </c>
      <c r="U149" s="22"/>
      <c r="V149" s="38">
        <f t="shared" si="22"/>
        <v>0.7269355400374975</v>
      </c>
      <c r="W149" s="22"/>
      <c r="X149" s="42">
        <f>I149-'(A) Current Law'!J147</f>
        <v>-17871.499199999991</v>
      </c>
      <c r="Y149" s="42">
        <f>J149-'(A) Current Law'!K147</f>
        <v>-250.33617033197925</v>
      </c>
      <c r="Z149" s="38">
        <f>O149-'(A) Current Law'!P147</f>
        <v>0.12000535652134126</v>
      </c>
      <c r="AA149" s="44">
        <f>N149-'(A) Current Law'!O147</f>
        <v>-0.16299999999999981</v>
      </c>
      <c r="AB149" s="42">
        <f>Q149-'(A) Current Law'!R147</f>
        <v>0</v>
      </c>
      <c r="AC149" s="42">
        <f>M149-'(A) Current Law'!N147</f>
        <v>-24425</v>
      </c>
      <c r="AD149" s="38">
        <f>S149-'(A) Current Law'!T147</f>
        <v>0</v>
      </c>
    </row>
    <row r="150" spans="1:30">
      <c r="A150" s="28" t="s">
        <v>300</v>
      </c>
      <c r="B150" s="29" t="s">
        <v>301</v>
      </c>
      <c r="C150" s="30">
        <v>5359103969</v>
      </c>
      <c r="D150" s="21">
        <v>7679.9</v>
      </c>
      <c r="E150" s="22"/>
      <c r="F150" s="48">
        <v>3000</v>
      </c>
      <c r="G150" s="45">
        <f t="shared" si="23"/>
        <v>0</v>
      </c>
      <c r="H150" s="22"/>
      <c r="I150" s="23">
        <v>23039700</v>
      </c>
      <c r="J150" s="24">
        <f t="shared" si="16"/>
        <v>3000</v>
      </c>
      <c r="K150" s="26">
        <f t="shared" si="17"/>
        <v>4.2991701846566652</v>
      </c>
      <c r="L150" s="22"/>
      <c r="M150" s="20">
        <v>3209484</v>
      </c>
      <c r="N150" s="26">
        <v>2.15</v>
      </c>
      <c r="O150" s="25">
        <f t="shared" si="18"/>
        <v>3.700285740808325</v>
      </c>
      <c r="P150" s="22"/>
      <c r="Q150" s="24">
        <v>13700000</v>
      </c>
      <c r="R150" s="24">
        <f t="shared" si="19"/>
        <v>2201.784398234352</v>
      </c>
      <c r="S150" s="26">
        <f t="shared" si="20"/>
        <v>2.5563975021287741</v>
      </c>
      <c r="T150" s="27">
        <f t="shared" si="21"/>
        <v>0.73392813274478397</v>
      </c>
      <c r="U150" s="22"/>
      <c r="V150" s="38">
        <f t="shared" si="22"/>
        <v>3.1552819459771149</v>
      </c>
      <c r="W150" s="22"/>
      <c r="X150" s="42">
        <f>I150-'(A) Current Law'!J148</f>
        <v>6403006</v>
      </c>
      <c r="Y150" s="42">
        <f>J150-'(A) Current Law'!K148</f>
        <v>833.73559551556673</v>
      </c>
      <c r="Z150" s="38">
        <f>O150-'(A) Current Law'!P148</f>
        <v>0.88094073697938358</v>
      </c>
      <c r="AA150" s="44">
        <f>N150-'(A) Current Law'!O148</f>
        <v>0.59799999999999986</v>
      </c>
      <c r="AB150" s="42">
        <f>Q150-'(A) Current Law'!R148</f>
        <v>0</v>
      </c>
      <c r="AC150" s="42">
        <f>M150-'(A) Current Law'!N148</f>
        <v>1681953</v>
      </c>
      <c r="AD150" s="38">
        <f>S150-'(A) Current Law'!T148</f>
        <v>0</v>
      </c>
    </row>
    <row r="151" spans="1:30">
      <c r="A151" s="28" t="s">
        <v>302</v>
      </c>
      <c r="B151" s="29" t="s">
        <v>303</v>
      </c>
      <c r="C151" s="30">
        <v>703636030</v>
      </c>
      <c r="D151" s="21">
        <v>1208.19</v>
      </c>
      <c r="E151" s="22"/>
      <c r="F151" s="48">
        <v>3000</v>
      </c>
      <c r="G151" s="45">
        <f t="shared" si="23"/>
        <v>0</v>
      </c>
      <c r="H151" s="22"/>
      <c r="I151" s="23">
        <v>3624570</v>
      </c>
      <c r="J151" s="24">
        <f t="shared" si="16"/>
        <v>3000</v>
      </c>
      <c r="K151" s="26">
        <f t="shared" si="17"/>
        <v>5.1512001169127171</v>
      </c>
      <c r="L151" s="22"/>
      <c r="M151" s="20">
        <v>721115</v>
      </c>
      <c r="N151" s="26">
        <v>2.5760000000000001</v>
      </c>
      <c r="O151" s="25">
        <f t="shared" si="18"/>
        <v>4.1263591916974462</v>
      </c>
      <c r="P151" s="22"/>
      <c r="Q151" s="24">
        <v>2018000</v>
      </c>
      <c r="R151" s="24">
        <f t="shared" si="19"/>
        <v>2267.1227207641182</v>
      </c>
      <c r="S151" s="26">
        <f t="shared" si="20"/>
        <v>2.8679600162032637</v>
      </c>
      <c r="T151" s="27">
        <f t="shared" si="21"/>
        <v>0.75570757358803942</v>
      </c>
      <c r="U151" s="22"/>
      <c r="V151" s="38">
        <f t="shared" si="22"/>
        <v>3.8928009414185345</v>
      </c>
      <c r="W151" s="22"/>
      <c r="X151" s="42">
        <f>I151-'(A) Current Law'!J149</f>
        <v>737380</v>
      </c>
      <c r="Y151" s="42">
        <f>J151-'(A) Current Law'!K149</f>
        <v>610.31791357319617</v>
      </c>
      <c r="Z151" s="38">
        <f>O151-'(A) Current Law'!P149</f>
        <v>0.80797027974818159</v>
      </c>
      <c r="AA151" s="44">
        <f>N151-'(A) Current Law'!O149</f>
        <v>0.52400000000000002</v>
      </c>
      <c r="AB151" s="42">
        <f>Q151-'(A) Current Law'!R149</f>
        <v>0</v>
      </c>
      <c r="AC151" s="42">
        <f>M151-'(A) Current Law'!N149</f>
        <v>168863</v>
      </c>
      <c r="AD151" s="38">
        <f>S151-'(A) Current Law'!T149</f>
        <v>0</v>
      </c>
    </row>
    <row r="152" spans="1:30">
      <c r="A152" s="28" t="s">
        <v>304</v>
      </c>
      <c r="B152" s="29" t="s">
        <v>305</v>
      </c>
      <c r="C152" s="30">
        <v>332922891</v>
      </c>
      <c r="D152" s="21">
        <v>316.79999999999995</v>
      </c>
      <c r="E152" s="22"/>
      <c r="F152" s="48">
        <v>3000</v>
      </c>
      <c r="G152" s="45">
        <f t="shared" si="23"/>
        <v>0</v>
      </c>
      <c r="H152" s="22"/>
      <c r="I152" s="23">
        <v>1113077.1635999999</v>
      </c>
      <c r="J152" s="24">
        <f t="shared" si="16"/>
        <v>3513.5011477272728</v>
      </c>
      <c r="K152" s="26">
        <f t="shared" si="17"/>
        <v>3.3433482457654131</v>
      </c>
      <c r="L152" s="22"/>
      <c r="M152" s="20">
        <v>40276</v>
      </c>
      <c r="N152" s="26">
        <v>1.6719999999999999</v>
      </c>
      <c r="O152" s="25">
        <f t="shared" si="18"/>
        <v>3.2223712835654785</v>
      </c>
      <c r="P152" s="22"/>
      <c r="Q152" s="24">
        <v>665000</v>
      </c>
      <c r="R152" s="24">
        <f t="shared" si="19"/>
        <v>2226.2500000000005</v>
      </c>
      <c r="S152" s="26">
        <f t="shared" si="20"/>
        <v>1.9974595258455807</v>
      </c>
      <c r="T152" s="27">
        <f t="shared" si="21"/>
        <v>0.63362723004660526</v>
      </c>
      <c r="U152" s="22"/>
      <c r="V152" s="38">
        <f t="shared" si="22"/>
        <v>2.1184364880455155</v>
      </c>
      <c r="W152" s="22"/>
      <c r="X152" s="42">
        <f>I152-'(A) Current Law'!J150</f>
        <v>70648.163599999854</v>
      </c>
      <c r="Y152" s="42">
        <f>J152-'(A) Current Law'!K150</f>
        <v>223.00556691919155</v>
      </c>
      <c r="Z152" s="38">
        <f>O152-'(A) Current Law'!P150</f>
        <v>0.39014789043148079</v>
      </c>
      <c r="AA152" s="44">
        <f>N152-'(A) Current Law'!O150</f>
        <v>0.10599999999999987</v>
      </c>
      <c r="AB152" s="42">
        <f>Q152-'(A) Current Law'!R150</f>
        <v>0</v>
      </c>
      <c r="AC152" s="42">
        <f>M152-'(A) Current Law'!N150</f>
        <v>-59241</v>
      </c>
      <c r="AD152" s="38">
        <f>S152-'(A) Current Law'!T150</f>
        <v>0</v>
      </c>
    </row>
    <row r="153" spans="1:30">
      <c r="A153" s="28" t="s">
        <v>306</v>
      </c>
      <c r="B153" s="29" t="s">
        <v>307</v>
      </c>
      <c r="C153" s="30">
        <v>5000620217</v>
      </c>
      <c r="D153" s="21">
        <v>7268.13</v>
      </c>
      <c r="E153" s="22"/>
      <c r="F153" s="48">
        <v>3000</v>
      </c>
      <c r="G153" s="45">
        <f t="shared" si="23"/>
        <v>0</v>
      </c>
      <c r="H153" s="22"/>
      <c r="I153" s="23">
        <v>21804390</v>
      </c>
      <c r="J153" s="24">
        <f t="shared" si="16"/>
        <v>3000</v>
      </c>
      <c r="K153" s="26">
        <f t="shared" si="17"/>
        <v>4.3603371289573776</v>
      </c>
      <c r="L153" s="22"/>
      <c r="M153" s="20">
        <v>3145633</v>
      </c>
      <c r="N153" s="26">
        <v>2.1800000000000002</v>
      </c>
      <c r="O153" s="25">
        <f t="shared" si="18"/>
        <v>3.7312885582808497</v>
      </c>
      <c r="P153" s="22"/>
      <c r="Q153" s="24">
        <v>10309658</v>
      </c>
      <c r="R153" s="24">
        <f t="shared" si="19"/>
        <v>1851.2727482860103</v>
      </c>
      <c r="S153" s="26">
        <f t="shared" si="20"/>
        <v>2.0616758627162906</v>
      </c>
      <c r="T153" s="27">
        <f t="shared" si="21"/>
        <v>0.61709091609533673</v>
      </c>
      <c r="U153" s="22"/>
      <c r="V153" s="38">
        <f t="shared" si="22"/>
        <v>2.6907244333928189</v>
      </c>
      <c r="W153" s="22"/>
      <c r="X153" s="42">
        <f>I153-'(A) Current Law'!J151</f>
        <v>3210027</v>
      </c>
      <c r="Y153" s="42">
        <f>J153-'(A) Current Law'!K151</f>
        <v>441.65789549719102</v>
      </c>
      <c r="Z153" s="38">
        <f>O153-'(A) Current Law'!P151</f>
        <v>0.60494276084313947</v>
      </c>
      <c r="AA153" s="44">
        <f>N153-'(A) Current Law'!O151</f>
        <v>0.32100000000000017</v>
      </c>
      <c r="AB153" s="42">
        <f>Q153-'(A) Current Law'!R151</f>
        <v>0</v>
      </c>
      <c r="AC153" s="42">
        <f>M153-'(A) Current Law'!N151</f>
        <v>184938</v>
      </c>
      <c r="AD153" s="38">
        <f>S153-'(A) Current Law'!T151</f>
        <v>0</v>
      </c>
    </row>
    <row r="154" spans="1:30">
      <c r="A154" s="28" t="s">
        <v>308</v>
      </c>
      <c r="B154" s="29" t="s">
        <v>309</v>
      </c>
      <c r="C154" s="30">
        <v>480953270</v>
      </c>
      <c r="D154" s="21">
        <v>579.32000000000005</v>
      </c>
      <c r="E154" s="22"/>
      <c r="F154" s="48">
        <v>3000</v>
      </c>
      <c r="G154" s="45">
        <f t="shared" si="23"/>
        <v>0</v>
      </c>
      <c r="H154" s="22"/>
      <c r="I154" s="23">
        <v>1814520.4924000003</v>
      </c>
      <c r="J154" s="24">
        <f t="shared" si="16"/>
        <v>3132.1557902368295</v>
      </c>
      <c r="K154" s="26">
        <f t="shared" si="17"/>
        <v>3.7727584062376796</v>
      </c>
      <c r="L154" s="22"/>
      <c r="M154" s="20">
        <v>161152</v>
      </c>
      <c r="N154" s="26">
        <v>1.8859999999999999</v>
      </c>
      <c r="O154" s="25">
        <f t="shared" si="18"/>
        <v>3.4376905107641753</v>
      </c>
      <c r="P154" s="22"/>
      <c r="Q154" s="24">
        <v>550000</v>
      </c>
      <c r="R154" s="24">
        <f t="shared" si="19"/>
        <v>1227.5633501346406</v>
      </c>
      <c r="S154" s="26">
        <f t="shared" si="20"/>
        <v>1.1435622425438547</v>
      </c>
      <c r="T154" s="27">
        <f t="shared" si="21"/>
        <v>0.39192282643189391</v>
      </c>
      <c r="U154" s="22"/>
      <c r="V154" s="38">
        <f t="shared" si="22"/>
        <v>1.4786301380173588</v>
      </c>
      <c r="W154" s="22"/>
      <c r="X154" s="42">
        <f>I154-'(A) Current Law'!J152</f>
        <v>210971.49240000034</v>
      </c>
      <c r="Y154" s="42">
        <f>J154-'(A) Current Law'!K152</f>
        <v>364.17091141338142</v>
      </c>
      <c r="Z154" s="38">
        <f>O154-'(A) Current Law'!P152</f>
        <v>0.50359880576339622</v>
      </c>
      <c r="AA154" s="44">
        <f>N154-'(A) Current Law'!O152</f>
        <v>0.21899999999999986</v>
      </c>
      <c r="AB154" s="42">
        <f>Q154-'(A) Current Law'!R152</f>
        <v>0</v>
      </c>
      <c r="AC154" s="42">
        <f>M154-'(A) Current Law'!N152</f>
        <v>-31236</v>
      </c>
      <c r="AD154" s="38">
        <f>S154-'(A) Current Law'!T152</f>
        <v>0</v>
      </c>
    </row>
    <row r="155" spans="1:30">
      <c r="A155" s="28" t="s">
        <v>310</v>
      </c>
      <c r="B155" s="29" t="s">
        <v>311</v>
      </c>
      <c r="C155" s="30">
        <v>162242568</v>
      </c>
      <c r="D155" s="21">
        <v>944.76</v>
      </c>
      <c r="E155" s="22"/>
      <c r="F155" s="48">
        <v>3000</v>
      </c>
      <c r="G155" s="45">
        <f t="shared" si="23"/>
        <v>0</v>
      </c>
      <c r="H155" s="22"/>
      <c r="I155" s="23">
        <v>2883640.7519999999</v>
      </c>
      <c r="J155" s="24">
        <f t="shared" si="16"/>
        <v>3052.2468690461069</v>
      </c>
      <c r="K155" s="26">
        <f t="shared" si="17"/>
        <v>17.773638494183597</v>
      </c>
      <c r="L155" s="22"/>
      <c r="M155" s="20">
        <v>1190187</v>
      </c>
      <c r="N155" s="26">
        <v>8.8870000000000005</v>
      </c>
      <c r="O155" s="25">
        <f t="shared" si="18"/>
        <v>10.43778937226881</v>
      </c>
      <c r="P155" s="22"/>
      <c r="Q155" s="24">
        <v>114000</v>
      </c>
      <c r="R155" s="24">
        <f t="shared" si="19"/>
        <v>1380.4426521021212</v>
      </c>
      <c r="S155" s="26">
        <f t="shared" si="20"/>
        <v>0.70265160004124194</v>
      </c>
      <c r="T155" s="27">
        <f t="shared" si="21"/>
        <v>0.45227096998662475</v>
      </c>
      <c r="U155" s="22"/>
      <c r="V155" s="38">
        <f t="shared" si="22"/>
        <v>8.0385007219560283</v>
      </c>
      <c r="W155" s="22"/>
      <c r="X155" s="42">
        <f>I155-'(A) Current Law'!J153</f>
        <v>-101040.24800000014</v>
      </c>
      <c r="Y155" s="42">
        <f>J155-'(A) Current Law'!K153</f>
        <v>-106.94805876624741</v>
      </c>
      <c r="Z155" s="38">
        <f>O155-'(A) Current Law'!P153</f>
        <v>-2.7441922640180749E-2</v>
      </c>
      <c r="AA155" s="44">
        <f>N155-'(A) Current Law'!O153</f>
        <v>-0.31099999999999994</v>
      </c>
      <c r="AB155" s="42">
        <f>Q155-'(A) Current Law'!R153</f>
        <v>0</v>
      </c>
      <c r="AC155" s="42">
        <f>M155-'(A) Current Law'!N153</f>
        <v>-96588</v>
      </c>
      <c r="AD155" s="38">
        <f>S155-'(A) Current Law'!T153</f>
        <v>0</v>
      </c>
    </row>
    <row r="156" spans="1:30">
      <c r="A156" s="28" t="s">
        <v>312</v>
      </c>
      <c r="B156" s="29" t="s">
        <v>313</v>
      </c>
      <c r="C156" s="30">
        <v>1859263786</v>
      </c>
      <c r="D156" s="21">
        <v>2040.52</v>
      </c>
      <c r="E156" s="22"/>
      <c r="F156" s="48">
        <v>3000</v>
      </c>
      <c r="G156" s="45">
        <f t="shared" si="23"/>
        <v>0</v>
      </c>
      <c r="H156" s="22"/>
      <c r="I156" s="23">
        <v>6121560</v>
      </c>
      <c r="J156" s="24">
        <f t="shared" si="16"/>
        <v>3000</v>
      </c>
      <c r="K156" s="26">
        <f t="shared" si="17"/>
        <v>3.2924644937929211</v>
      </c>
      <c r="L156" s="22"/>
      <c r="M156" s="20">
        <v>176655</v>
      </c>
      <c r="N156" s="26">
        <v>1.6459999999999999</v>
      </c>
      <c r="O156" s="25">
        <f t="shared" si="18"/>
        <v>3.1974510797038671</v>
      </c>
      <c r="P156" s="22"/>
      <c r="Q156" s="24">
        <v>4164000</v>
      </c>
      <c r="R156" s="24">
        <f t="shared" si="19"/>
        <v>2127.2298237704113</v>
      </c>
      <c r="S156" s="26">
        <f t="shared" si="20"/>
        <v>2.2395961408780969</v>
      </c>
      <c r="T156" s="27">
        <f t="shared" si="21"/>
        <v>0.70907660792347049</v>
      </c>
      <c r="U156" s="22"/>
      <c r="V156" s="38">
        <f t="shared" si="22"/>
        <v>2.3346095549671508</v>
      </c>
      <c r="W156" s="22"/>
      <c r="X156" s="42">
        <f>I156-'(A) Current Law'!J154</f>
        <v>703745</v>
      </c>
      <c r="Y156" s="42">
        <f>J156-'(A) Current Law'!K154</f>
        <v>344.88512732048684</v>
      </c>
      <c r="Z156" s="38">
        <f>O156-'(A) Current Law'!P154</f>
        <v>0.47349117786775397</v>
      </c>
      <c r="AA156" s="44">
        <f>N156-'(A) Current Law'!O154</f>
        <v>0.18899999999999983</v>
      </c>
      <c r="AB156" s="42">
        <f>Q156-'(A) Current Law'!R154</f>
        <v>0</v>
      </c>
      <c r="AC156" s="42">
        <f>M156-'(A) Current Law'!N154</f>
        <v>-176600</v>
      </c>
      <c r="AD156" s="38">
        <f>S156-'(A) Current Law'!T154</f>
        <v>0</v>
      </c>
    </row>
    <row r="157" spans="1:30">
      <c r="A157" s="28" t="s">
        <v>314</v>
      </c>
      <c r="B157" s="29" t="s">
        <v>315</v>
      </c>
      <c r="C157" s="30">
        <v>50039043.5</v>
      </c>
      <c r="D157" s="21">
        <v>66.17</v>
      </c>
      <c r="E157" s="22"/>
      <c r="F157" s="48">
        <v>3000</v>
      </c>
      <c r="G157" s="45">
        <f t="shared" si="23"/>
        <v>0</v>
      </c>
      <c r="H157" s="22"/>
      <c r="I157" s="23">
        <v>211695.1496</v>
      </c>
      <c r="J157" s="24">
        <f t="shared" si="16"/>
        <v>3199.2617439927458</v>
      </c>
      <c r="K157" s="26">
        <f t="shared" si="17"/>
        <v>4.2305994438123102</v>
      </c>
      <c r="L157" s="22"/>
      <c r="M157" s="20">
        <v>28226</v>
      </c>
      <c r="N157" s="26">
        <v>2.1150000000000002</v>
      </c>
      <c r="O157" s="25">
        <f t="shared" si="18"/>
        <v>3.6665199165927302</v>
      </c>
      <c r="P157" s="22"/>
      <c r="Q157" s="24">
        <v>0</v>
      </c>
      <c r="R157" s="24">
        <f t="shared" si="19"/>
        <v>426.56793108659514</v>
      </c>
      <c r="S157" s="26">
        <f t="shared" si="20"/>
        <v>0</v>
      </c>
      <c r="T157" s="27">
        <f t="shared" si="21"/>
        <v>0.13333323910979206</v>
      </c>
      <c r="U157" s="22"/>
      <c r="V157" s="38">
        <f t="shared" si="22"/>
        <v>0.5640795272195801</v>
      </c>
      <c r="W157" s="22"/>
      <c r="X157" s="42">
        <f>I157-'(A) Current Law'!J155</f>
        <v>-14570.850399999996</v>
      </c>
      <c r="Y157" s="42">
        <f>J157-'(A) Current Law'!K155</f>
        <v>-220.20327036421349</v>
      </c>
      <c r="Z157" s="38">
        <f>O157-'(A) Current Law'!P155</f>
        <v>-0.43227945394279965</v>
      </c>
      <c r="AA157" s="44">
        <f>N157-'(A) Current Law'!O155</f>
        <v>0.42500000000000027</v>
      </c>
      <c r="AB157" s="42">
        <f>Q157-'(A) Current Law'!R155</f>
        <v>0</v>
      </c>
      <c r="AC157" s="42">
        <f>M157-'(A) Current Law'!N155</f>
        <v>7060</v>
      </c>
      <c r="AD157" s="38">
        <f>S157-'(A) Current Law'!T155</f>
        <v>0</v>
      </c>
    </row>
    <row r="158" spans="1:30">
      <c r="A158" s="28" t="s">
        <v>316</v>
      </c>
      <c r="B158" s="29" t="s">
        <v>317</v>
      </c>
      <c r="C158" s="30">
        <v>3766367403</v>
      </c>
      <c r="D158" s="21">
        <v>5703</v>
      </c>
      <c r="E158" s="22"/>
      <c r="F158" s="48">
        <v>3000</v>
      </c>
      <c r="G158" s="45">
        <f t="shared" si="23"/>
        <v>0</v>
      </c>
      <c r="H158" s="22"/>
      <c r="I158" s="23">
        <v>17109000</v>
      </c>
      <c r="J158" s="24">
        <f t="shared" si="16"/>
        <v>3000</v>
      </c>
      <c r="K158" s="26">
        <f t="shared" si="17"/>
        <v>4.5425732992411421</v>
      </c>
      <c r="L158" s="22"/>
      <c r="M158" s="20">
        <v>2712127</v>
      </c>
      <c r="N158" s="26">
        <v>2.2709999999999999</v>
      </c>
      <c r="O158" s="25">
        <f t="shared" si="18"/>
        <v>3.8224823708203699</v>
      </c>
      <c r="P158" s="22"/>
      <c r="Q158" s="24">
        <v>11110584</v>
      </c>
      <c r="R158" s="24">
        <f t="shared" si="19"/>
        <v>2423.7613536735053</v>
      </c>
      <c r="S158" s="26">
        <f t="shared" si="20"/>
        <v>2.949946941222505</v>
      </c>
      <c r="T158" s="27">
        <f t="shared" si="21"/>
        <v>0.80792045122450173</v>
      </c>
      <c r="U158" s="22"/>
      <c r="V158" s="38">
        <f t="shared" si="22"/>
        <v>3.6700378696432763</v>
      </c>
      <c r="W158" s="22"/>
      <c r="X158" s="42">
        <f>I158-'(A) Current Law'!J156</f>
        <v>1285742</v>
      </c>
      <c r="Y158" s="42">
        <f>J158-'(A) Current Law'!K156</f>
        <v>225.45011397510098</v>
      </c>
      <c r="Z158" s="38">
        <f>O158-'(A) Current Law'!P156</f>
        <v>0.45512447846554416</v>
      </c>
      <c r="AA158" s="44">
        <f>N158-'(A) Current Law'!O156</f>
        <v>0.16999999999999993</v>
      </c>
      <c r="AB158" s="42">
        <f>Q158-'(A) Current Law'!R156</f>
        <v>0</v>
      </c>
      <c r="AC158" s="42">
        <f>M158-'(A) Current Law'!N156</f>
        <v>-428424</v>
      </c>
      <c r="AD158" s="38">
        <f>S158-'(A) Current Law'!T156</f>
        <v>0</v>
      </c>
    </row>
    <row r="159" spans="1:30">
      <c r="A159" s="28" t="s">
        <v>318</v>
      </c>
      <c r="B159" s="29" t="s">
        <v>319</v>
      </c>
      <c r="C159" s="30">
        <v>14906928148</v>
      </c>
      <c r="D159" s="21">
        <v>13662.96</v>
      </c>
      <c r="E159" s="22"/>
      <c r="F159" s="48">
        <v>3000</v>
      </c>
      <c r="G159" s="45">
        <f t="shared" si="23"/>
        <v>0</v>
      </c>
      <c r="H159" s="22"/>
      <c r="I159" s="23">
        <v>40988880</v>
      </c>
      <c r="J159" s="24">
        <f t="shared" si="16"/>
        <v>3000</v>
      </c>
      <c r="K159" s="26">
        <f t="shared" si="17"/>
        <v>2.7496530199281404</v>
      </c>
      <c r="L159" s="22"/>
      <c r="M159" s="20">
        <v>0</v>
      </c>
      <c r="N159" s="26">
        <v>1.375</v>
      </c>
      <c r="O159" s="25">
        <f t="shared" si="18"/>
        <v>2.7496530199281404</v>
      </c>
      <c r="P159" s="22"/>
      <c r="Q159" s="24">
        <v>32000000</v>
      </c>
      <c r="R159" s="24">
        <f t="shared" si="19"/>
        <v>2342.0986374841177</v>
      </c>
      <c r="S159" s="26">
        <f t="shared" si="20"/>
        <v>2.1466528638425957</v>
      </c>
      <c r="T159" s="27">
        <f t="shared" si="21"/>
        <v>0.78069954582803924</v>
      </c>
      <c r="U159" s="22"/>
      <c r="V159" s="38">
        <f t="shared" si="22"/>
        <v>2.1466528638425957</v>
      </c>
      <c r="W159" s="22"/>
      <c r="X159" s="42">
        <f>I159-'(A) Current Law'!J157</f>
        <v>7639232</v>
      </c>
      <c r="Y159" s="42">
        <f>J159-'(A) Current Law'!K157</f>
        <v>559.11983933203328</v>
      </c>
      <c r="Z159" s="38">
        <f>O159-'(A) Current Law'!P157</f>
        <v>0.51246185157368762</v>
      </c>
      <c r="AA159" s="44">
        <f>N159-'(A) Current Law'!O157</f>
        <v>0.25600000000000001</v>
      </c>
      <c r="AB159" s="42">
        <f>Q159-'(A) Current Law'!R157</f>
        <v>0</v>
      </c>
      <c r="AC159" s="42">
        <f>M159-'(A) Current Law'!N157</f>
        <v>0</v>
      </c>
      <c r="AD159" s="38">
        <f>S159-'(A) Current Law'!T157</f>
        <v>0</v>
      </c>
    </row>
    <row r="160" spans="1:30">
      <c r="A160" s="28" t="s">
        <v>320</v>
      </c>
      <c r="B160" s="29" t="s">
        <v>321</v>
      </c>
      <c r="C160" s="30">
        <v>830044577</v>
      </c>
      <c r="D160" s="21">
        <v>1416.94</v>
      </c>
      <c r="E160" s="22"/>
      <c r="F160" s="48">
        <v>3000</v>
      </c>
      <c r="G160" s="45">
        <f t="shared" si="23"/>
        <v>0</v>
      </c>
      <c r="H160" s="22"/>
      <c r="I160" s="23">
        <v>4250820</v>
      </c>
      <c r="J160" s="24">
        <f t="shared" si="16"/>
        <v>3000</v>
      </c>
      <c r="K160" s="26">
        <f t="shared" si="17"/>
        <v>5.1211948343347826</v>
      </c>
      <c r="L160" s="22"/>
      <c r="M160" s="20">
        <v>838213</v>
      </c>
      <c r="N160" s="26">
        <v>2.5609999999999999</v>
      </c>
      <c r="O160" s="25">
        <f t="shared" si="18"/>
        <v>4.1113538893706911</v>
      </c>
      <c r="P160" s="22"/>
      <c r="Q160" s="24">
        <v>2328205</v>
      </c>
      <c r="R160" s="24">
        <f t="shared" si="19"/>
        <v>2234.6874250144679</v>
      </c>
      <c r="S160" s="26">
        <f t="shared" si="20"/>
        <v>2.8049156208149046</v>
      </c>
      <c r="T160" s="27">
        <f t="shared" si="21"/>
        <v>0.74489580833815594</v>
      </c>
      <c r="U160" s="22"/>
      <c r="V160" s="38">
        <f t="shared" si="22"/>
        <v>3.814756565778997</v>
      </c>
      <c r="W160" s="22"/>
      <c r="X160" s="42">
        <f>I160-'(A) Current Law'!J158</f>
        <v>906287</v>
      </c>
      <c r="Y160" s="42">
        <f>J160-'(A) Current Law'!K158</f>
        <v>639.60859316555388</v>
      </c>
      <c r="Z160" s="38">
        <f>O160-'(A) Current Law'!P158</f>
        <v>0.82989036864703225</v>
      </c>
      <c r="AA160" s="44">
        <f>N160-'(A) Current Law'!O158</f>
        <v>0.54599999999999982</v>
      </c>
      <c r="AB160" s="42">
        <f>Q160-'(A) Current Law'!R158</f>
        <v>0</v>
      </c>
      <c r="AC160" s="42">
        <f>M160-'(A) Current Law'!N158</f>
        <v>217441</v>
      </c>
      <c r="AD160" s="38">
        <f>S160-'(A) Current Law'!T158</f>
        <v>0</v>
      </c>
    </row>
    <row r="161" spans="1:30">
      <c r="A161" s="28" t="s">
        <v>322</v>
      </c>
      <c r="B161" s="29" t="s">
        <v>323</v>
      </c>
      <c r="C161" s="30">
        <v>376455528</v>
      </c>
      <c r="D161" s="21">
        <v>718.4799999999999</v>
      </c>
      <c r="E161" s="22"/>
      <c r="F161" s="48">
        <v>3000</v>
      </c>
      <c r="G161" s="45">
        <f t="shared" si="23"/>
        <v>0</v>
      </c>
      <c r="H161" s="22"/>
      <c r="I161" s="23">
        <v>2209749.8807999995</v>
      </c>
      <c r="J161" s="24">
        <f t="shared" si="16"/>
        <v>3075.5899688230706</v>
      </c>
      <c r="K161" s="26">
        <f t="shared" si="17"/>
        <v>5.8698829382045874</v>
      </c>
      <c r="L161" s="22"/>
      <c r="M161" s="20">
        <v>521004</v>
      </c>
      <c r="N161" s="26">
        <v>2.9350000000000001</v>
      </c>
      <c r="O161" s="25">
        <f t="shared" si="18"/>
        <v>4.4859106991251281</v>
      </c>
      <c r="P161" s="22"/>
      <c r="Q161" s="24">
        <v>800000</v>
      </c>
      <c r="R161" s="24">
        <f t="shared" si="19"/>
        <v>1838.6092862710168</v>
      </c>
      <c r="S161" s="26">
        <f t="shared" si="20"/>
        <v>2.1250850113695234</v>
      </c>
      <c r="T161" s="27">
        <f t="shared" si="21"/>
        <v>0.59780702398850438</v>
      </c>
      <c r="U161" s="22"/>
      <c r="V161" s="38">
        <f t="shared" si="22"/>
        <v>3.5090572504489828</v>
      </c>
      <c r="W161" s="22"/>
      <c r="X161" s="42">
        <f>I161-'(A) Current Law'!J159</f>
        <v>363308.88079999946</v>
      </c>
      <c r="Y161" s="42">
        <f>J161-'(A) Current Law'!K159</f>
        <v>505.66317893330324</v>
      </c>
      <c r="Z161" s="38">
        <f>O161-'(A) Current Law'!P159</f>
        <v>0.76630002574965284</v>
      </c>
      <c r="AA161" s="44">
        <f>N161-'(A) Current Law'!O159</f>
        <v>0.4830000000000001</v>
      </c>
      <c r="AB161" s="42">
        <f>Q161-'(A) Current Law'!R159</f>
        <v>0</v>
      </c>
      <c r="AC161" s="42">
        <f>M161-'(A) Current Law'!N159</f>
        <v>74831</v>
      </c>
      <c r="AD161" s="38">
        <f>S161-'(A) Current Law'!T159</f>
        <v>0</v>
      </c>
    </row>
    <row r="162" spans="1:30" ht="31.2">
      <c r="A162" s="28" t="s">
        <v>324</v>
      </c>
      <c r="B162" s="29" t="s">
        <v>325</v>
      </c>
      <c r="C162" s="30">
        <v>230130640</v>
      </c>
      <c r="D162" s="21">
        <v>311.64999999999998</v>
      </c>
      <c r="E162" s="22"/>
      <c r="F162" s="48">
        <v>3000</v>
      </c>
      <c r="G162" s="45">
        <f t="shared" si="23"/>
        <v>0</v>
      </c>
      <c r="H162" s="22"/>
      <c r="I162" s="23">
        <v>1083449.47</v>
      </c>
      <c r="J162" s="24">
        <f t="shared" si="16"/>
        <v>3476.4943686828174</v>
      </c>
      <c r="K162" s="26">
        <f t="shared" si="17"/>
        <v>4.7079757393452697</v>
      </c>
      <c r="L162" s="22"/>
      <c r="M162" s="20">
        <v>184794</v>
      </c>
      <c r="N162" s="26">
        <v>2.3540000000000001</v>
      </c>
      <c r="O162" s="25">
        <f t="shared" si="18"/>
        <v>3.9049796672012036</v>
      </c>
      <c r="P162" s="22"/>
      <c r="Q162" s="24">
        <v>695000</v>
      </c>
      <c r="R162" s="24">
        <f t="shared" si="19"/>
        <v>2823.0194128028238</v>
      </c>
      <c r="S162" s="26">
        <f t="shared" si="20"/>
        <v>3.0200237569408399</v>
      </c>
      <c r="T162" s="27">
        <f t="shared" si="21"/>
        <v>0.81203048629485231</v>
      </c>
      <c r="U162" s="22"/>
      <c r="V162" s="38">
        <f t="shared" si="22"/>
        <v>3.8230198290849056</v>
      </c>
      <c r="W162" s="22"/>
      <c r="X162" s="42">
        <f>I162-'(A) Current Law'!J160</f>
        <v>20940.469999999972</v>
      </c>
      <c r="Y162" s="42">
        <f>J162-'(A) Current Law'!K160</f>
        <v>67.192266966147599</v>
      </c>
      <c r="Z162" s="38">
        <f>O162-'(A) Current Law'!P160</f>
        <v>0.32921939468816497</v>
      </c>
      <c r="AA162" s="44">
        <f>N162-'(A) Current Law'!O160</f>
        <v>4.6000000000000263E-2</v>
      </c>
      <c r="AB162" s="42">
        <f>Q162-'(A) Current Law'!R160</f>
        <v>0</v>
      </c>
      <c r="AC162" s="42">
        <f>M162-'(A) Current Law'!N160</f>
        <v>-54823</v>
      </c>
      <c r="AD162" s="38">
        <f>S162-'(A) Current Law'!T160</f>
        <v>0</v>
      </c>
    </row>
    <row r="163" spans="1:30">
      <c r="A163" s="28" t="s">
        <v>326</v>
      </c>
      <c r="B163" s="29" t="s">
        <v>327</v>
      </c>
      <c r="C163" s="30">
        <v>15281273</v>
      </c>
      <c r="D163" s="21">
        <v>213.46</v>
      </c>
      <c r="E163" s="22"/>
      <c r="F163" s="48">
        <v>3000</v>
      </c>
      <c r="G163" s="45">
        <f t="shared" si="23"/>
        <v>0</v>
      </c>
      <c r="H163" s="22"/>
      <c r="I163" s="23">
        <v>660742.01159999997</v>
      </c>
      <c r="J163" s="24">
        <f t="shared" si="16"/>
        <v>3095.3902913894872</v>
      </c>
      <c r="K163" s="26">
        <f t="shared" si="17"/>
        <v>43.238675966328195</v>
      </c>
      <c r="L163" s="22"/>
      <c r="M163" s="20">
        <v>306669</v>
      </c>
      <c r="N163" s="26">
        <v>21.619</v>
      </c>
      <c r="O163" s="25">
        <f t="shared" si="18"/>
        <v>23.170387152955122</v>
      </c>
      <c r="P163" s="22"/>
      <c r="Q163" s="24">
        <v>13000</v>
      </c>
      <c r="R163" s="24">
        <f t="shared" si="19"/>
        <v>1497.5592616883725</v>
      </c>
      <c r="S163" s="26">
        <f t="shared" si="20"/>
        <v>0.85071446600031286</v>
      </c>
      <c r="T163" s="27">
        <f t="shared" si="21"/>
        <v>0.48380304928078532</v>
      </c>
      <c r="U163" s="22"/>
      <c r="V163" s="38">
        <f t="shared" si="22"/>
        <v>20.919003279373388</v>
      </c>
      <c r="W163" s="22"/>
      <c r="X163" s="42">
        <f>I163-'(A) Current Law'!J161</f>
        <v>-42501.988400000031</v>
      </c>
      <c r="Y163" s="42">
        <f>J163-'(A) Current Law'!K161</f>
        <v>-199.10984915206609</v>
      </c>
      <c r="Z163" s="38">
        <f>O163-'(A) Current Law'!P161</f>
        <v>-1.1065824424444237</v>
      </c>
      <c r="AA163" s="44">
        <f>N163-'(A) Current Law'!O161</f>
        <v>-1.3910000000000018</v>
      </c>
      <c r="AB163" s="42">
        <f>Q163-'(A) Current Law'!R161</f>
        <v>0</v>
      </c>
      <c r="AC163" s="42">
        <f>M163-'(A) Current Law'!N161</f>
        <v>-25592</v>
      </c>
      <c r="AD163" s="38">
        <f>S163-'(A) Current Law'!T161</f>
        <v>0</v>
      </c>
    </row>
    <row r="164" spans="1:30">
      <c r="A164" s="28" t="s">
        <v>328</v>
      </c>
      <c r="B164" s="29" t="s">
        <v>329</v>
      </c>
      <c r="C164" s="30">
        <v>890219825</v>
      </c>
      <c r="D164" s="21">
        <v>1056.43</v>
      </c>
      <c r="E164" s="22"/>
      <c r="F164" s="48">
        <v>3000</v>
      </c>
      <c r="G164" s="45">
        <f t="shared" si="23"/>
        <v>0</v>
      </c>
      <c r="H164" s="22"/>
      <c r="I164" s="23">
        <v>3169290</v>
      </c>
      <c r="J164" s="24">
        <f t="shared" si="16"/>
        <v>3000</v>
      </c>
      <c r="K164" s="26">
        <f t="shared" si="17"/>
        <v>3.5601206701951398</v>
      </c>
      <c r="L164" s="22"/>
      <c r="M164" s="20">
        <v>203867</v>
      </c>
      <c r="N164" s="26">
        <v>1.78</v>
      </c>
      <c r="O164" s="25">
        <f t="shared" si="18"/>
        <v>3.3311131888126622</v>
      </c>
      <c r="P164" s="22"/>
      <c r="Q164" s="24">
        <v>1114690</v>
      </c>
      <c r="R164" s="24">
        <f t="shared" si="19"/>
        <v>1248.1252898914267</v>
      </c>
      <c r="S164" s="26">
        <f t="shared" si="20"/>
        <v>1.2521513997961122</v>
      </c>
      <c r="T164" s="27">
        <f t="shared" si="21"/>
        <v>0.41604176329714226</v>
      </c>
      <c r="U164" s="22"/>
      <c r="V164" s="38">
        <f t="shared" si="22"/>
        <v>1.4811588811785896</v>
      </c>
      <c r="W164" s="22"/>
      <c r="X164" s="42">
        <f>I164-'(A) Current Law'!J162</f>
        <v>105941</v>
      </c>
      <c r="Y164" s="42">
        <f>J164-'(A) Current Law'!K162</f>
        <v>100.28208210671801</v>
      </c>
      <c r="Z164" s="38">
        <f>O164-'(A) Current Law'!P162</f>
        <v>0.3438813553719724</v>
      </c>
      <c r="AA164" s="44">
        <f>N164-'(A) Current Law'!O162</f>
        <v>5.8999999999999941E-2</v>
      </c>
      <c r="AB164" s="42">
        <f>Q164-'(A) Current Law'!R162</f>
        <v>0</v>
      </c>
      <c r="AC164" s="42">
        <f>M164-'(A) Current Law'!N162</f>
        <v>-200189</v>
      </c>
      <c r="AD164" s="38">
        <f>S164-'(A) Current Law'!T162</f>
        <v>0</v>
      </c>
    </row>
    <row r="165" spans="1:30">
      <c r="A165" s="28" t="s">
        <v>330</v>
      </c>
      <c r="B165" s="29" t="s">
        <v>331</v>
      </c>
      <c r="C165" s="30">
        <v>894546478</v>
      </c>
      <c r="D165" s="21">
        <v>1631.51</v>
      </c>
      <c r="E165" s="22"/>
      <c r="F165" s="48">
        <v>3000</v>
      </c>
      <c r="G165" s="45">
        <f t="shared" si="23"/>
        <v>0</v>
      </c>
      <c r="H165" s="22"/>
      <c r="I165" s="23">
        <v>4894530</v>
      </c>
      <c r="J165" s="24">
        <f t="shared" si="16"/>
        <v>3000</v>
      </c>
      <c r="K165" s="26">
        <f t="shared" si="17"/>
        <v>5.4715211790258707</v>
      </c>
      <c r="L165" s="22"/>
      <c r="M165" s="20">
        <v>1059945</v>
      </c>
      <c r="N165" s="26">
        <v>2.7360000000000002</v>
      </c>
      <c r="O165" s="25">
        <f t="shared" si="18"/>
        <v>4.2866246688190524</v>
      </c>
      <c r="P165" s="22"/>
      <c r="Q165" s="24">
        <v>2320000</v>
      </c>
      <c r="R165" s="24">
        <f t="shared" si="19"/>
        <v>2071.6667381750649</v>
      </c>
      <c r="S165" s="26">
        <f t="shared" si="20"/>
        <v>2.5934929677292855</v>
      </c>
      <c r="T165" s="27">
        <f t="shared" si="21"/>
        <v>0.69055557939168832</v>
      </c>
      <c r="U165" s="22"/>
      <c r="V165" s="38">
        <f t="shared" si="22"/>
        <v>3.7783894779361034</v>
      </c>
      <c r="W165" s="22"/>
      <c r="X165" s="42">
        <f>I165-'(A) Current Law'!J163</f>
        <v>1139557</v>
      </c>
      <c r="Y165" s="42">
        <f>J165-'(A) Current Law'!K163</f>
        <v>698.46767718248748</v>
      </c>
      <c r="Z165" s="38">
        <f>O165-'(A) Current Law'!P163</f>
        <v>0.92092364148797179</v>
      </c>
      <c r="AA165" s="44">
        <f>N165-'(A) Current Law'!O163</f>
        <v>0.63700000000000001</v>
      </c>
      <c r="AB165" s="42">
        <f>Q165-'(A) Current Law'!R163</f>
        <v>0</v>
      </c>
      <c r="AC165" s="42">
        <f>M165-'(A) Current Law'!N163</f>
        <v>315748</v>
      </c>
      <c r="AD165" s="38">
        <f>S165-'(A) Current Law'!T163</f>
        <v>0</v>
      </c>
    </row>
    <row r="166" spans="1:30">
      <c r="A166" s="28" t="s">
        <v>332</v>
      </c>
      <c r="B166" s="29" t="s">
        <v>333</v>
      </c>
      <c r="C166" s="30">
        <v>1013755195</v>
      </c>
      <c r="D166" s="21">
        <v>1542.04</v>
      </c>
      <c r="E166" s="22"/>
      <c r="F166" s="48">
        <v>3000</v>
      </c>
      <c r="G166" s="45">
        <f t="shared" si="23"/>
        <v>0</v>
      </c>
      <c r="H166" s="22"/>
      <c r="I166" s="23">
        <v>4626120</v>
      </c>
      <c r="J166" s="24">
        <f t="shared" si="16"/>
        <v>3000</v>
      </c>
      <c r="K166" s="26">
        <f t="shared" si="17"/>
        <v>4.5633502277638147</v>
      </c>
      <c r="L166" s="22"/>
      <c r="M166" s="20">
        <v>740949</v>
      </c>
      <c r="N166" s="26">
        <v>2.282</v>
      </c>
      <c r="O166" s="25">
        <f t="shared" si="18"/>
        <v>3.8324548363966704</v>
      </c>
      <c r="P166" s="22"/>
      <c r="Q166" s="24">
        <v>2800000</v>
      </c>
      <c r="R166" s="24">
        <f t="shared" si="19"/>
        <v>2296.2757126922779</v>
      </c>
      <c r="S166" s="26">
        <f t="shared" si="20"/>
        <v>2.7620080408071299</v>
      </c>
      <c r="T166" s="27">
        <f t="shared" si="21"/>
        <v>0.76542523756409264</v>
      </c>
      <c r="U166" s="22"/>
      <c r="V166" s="38">
        <f t="shared" si="22"/>
        <v>3.4929034321742738</v>
      </c>
      <c r="W166" s="22"/>
      <c r="X166" s="42">
        <f>I166-'(A) Current Law'!J164</f>
        <v>523952</v>
      </c>
      <c r="Y166" s="42">
        <f>J166-'(A) Current Law'!K164</f>
        <v>339.77847526652977</v>
      </c>
      <c r="Z166" s="38">
        <f>O166-'(A) Current Law'!P164</f>
        <v>0.54204210514551265</v>
      </c>
      <c r="AA166" s="44">
        <f>N166-'(A) Current Law'!O164</f>
        <v>0.2589999999999999</v>
      </c>
      <c r="AB166" s="42">
        <f>Q166-'(A) Current Law'!R164</f>
        <v>0</v>
      </c>
      <c r="AC166" s="42">
        <f>M166-'(A) Current Law'!N164</f>
        <v>-25546</v>
      </c>
      <c r="AD166" s="38">
        <f>S166-'(A) Current Law'!T164</f>
        <v>0</v>
      </c>
    </row>
    <row r="167" spans="1:30">
      <c r="A167" s="28" t="s">
        <v>334</v>
      </c>
      <c r="B167" s="29" t="s">
        <v>335</v>
      </c>
      <c r="C167" s="30">
        <v>1920200131</v>
      </c>
      <c r="D167" s="21">
        <v>641.89</v>
      </c>
      <c r="E167" s="22"/>
      <c r="F167" s="48">
        <v>3000</v>
      </c>
      <c r="G167" s="45">
        <f t="shared" si="23"/>
        <v>0</v>
      </c>
      <c r="H167" s="22"/>
      <c r="I167" s="23">
        <v>1984121.9236000001</v>
      </c>
      <c r="J167" s="24">
        <f t="shared" si="16"/>
        <v>3091.0622125286268</v>
      </c>
      <c r="K167" s="26">
        <f t="shared" si="17"/>
        <v>1.0332891304234579</v>
      </c>
      <c r="L167" s="22"/>
      <c r="M167" s="20">
        <v>0</v>
      </c>
      <c r="N167" s="26">
        <v>0.51700000000000002</v>
      </c>
      <c r="O167" s="25">
        <f t="shared" si="18"/>
        <v>1.0332891304234579</v>
      </c>
      <c r="P167" s="22"/>
      <c r="Q167" s="24">
        <v>1469840</v>
      </c>
      <c r="R167" s="24">
        <f t="shared" si="19"/>
        <v>2289.8627490691551</v>
      </c>
      <c r="S167" s="26">
        <f t="shared" si="20"/>
        <v>0.76546187882746264</v>
      </c>
      <c r="T167" s="27">
        <f t="shared" si="21"/>
        <v>0.74080124941773506</v>
      </c>
      <c r="U167" s="22"/>
      <c r="V167" s="38">
        <f t="shared" si="22"/>
        <v>0.76546187882746264</v>
      </c>
      <c r="W167" s="22"/>
      <c r="X167" s="42">
        <f>I167-'(A) Current Law'!J165</f>
        <v>301329.9236000001</v>
      </c>
      <c r="Y167" s="42">
        <f>J167-'(A) Current Law'!K165</f>
        <v>469.44168564707388</v>
      </c>
      <c r="Z167" s="38">
        <f>O167-'(A) Current Law'!P165</f>
        <v>0.1569263113439503</v>
      </c>
      <c r="AA167" s="44">
        <f>N167-'(A) Current Law'!O165</f>
        <v>7.9000000000000015E-2</v>
      </c>
      <c r="AB167" s="42">
        <f>Q167-'(A) Current Law'!R165</f>
        <v>0</v>
      </c>
      <c r="AC167" s="42">
        <f>M167-'(A) Current Law'!N165</f>
        <v>0</v>
      </c>
      <c r="AD167" s="38">
        <f>S167-'(A) Current Law'!T165</f>
        <v>0</v>
      </c>
    </row>
    <row r="168" spans="1:30">
      <c r="A168" s="28" t="s">
        <v>336</v>
      </c>
      <c r="B168" s="29" t="s">
        <v>337</v>
      </c>
      <c r="C168" s="30">
        <v>701150330</v>
      </c>
      <c r="D168" s="21">
        <v>1851.5700000000002</v>
      </c>
      <c r="E168" s="22"/>
      <c r="F168" s="48">
        <v>3000</v>
      </c>
      <c r="G168" s="45">
        <f t="shared" si="23"/>
        <v>0</v>
      </c>
      <c r="H168" s="22"/>
      <c r="I168" s="23">
        <v>5554710.0000000009</v>
      </c>
      <c r="J168" s="24">
        <f t="shared" si="16"/>
        <v>3000.0000000000005</v>
      </c>
      <c r="K168" s="26">
        <f t="shared" si="17"/>
        <v>7.9222810891353381</v>
      </c>
      <c r="L168" s="22"/>
      <c r="M168" s="20">
        <v>1689832</v>
      </c>
      <c r="N168" s="26">
        <v>3.9609999999999999</v>
      </c>
      <c r="O168" s="25">
        <f t="shared" si="18"/>
        <v>5.5121959366402935</v>
      </c>
      <c r="P168" s="22"/>
      <c r="Q168" s="24">
        <v>1700000</v>
      </c>
      <c r="R168" s="24">
        <f t="shared" si="19"/>
        <v>1830.7879259223253</v>
      </c>
      <c r="S168" s="26">
        <f t="shared" si="20"/>
        <v>2.4245870354222041</v>
      </c>
      <c r="T168" s="27">
        <f t="shared" si="21"/>
        <v>0.6102626419741084</v>
      </c>
      <c r="U168" s="22"/>
      <c r="V168" s="38">
        <f t="shared" si="22"/>
        <v>4.8346721879172474</v>
      </c>
      <c r="W168" s="22"/>
      <c r="X168" s="42">
        <f>I168-'(A) Current Law'!J166</f>
        <v>-1235534.9999999991</v>
      </c>
      <c r="Y168" s="42">
        <f>J168-'(A) Current Law'!K166</f>
        <v>-667.29046160825601</v>
      </c>
      <c r="Z168" s="38">
        <f>O168-'(A) Current Law'!P166</f>
        <v>-1.6413612755484248</v>
      </c>
      <c r="AA168" s="44">
        <f>N168-'(A) Current Law'!O166</f>
        <v>0.16299999999999981</v>
      </c>
      <c r="AB168" s="42">
        <f>Q168-'(A) Current Law'!R166</f>
        <v>0</v>
      </c>
      <c r="AC168" s="42">
        <f>M168-'(A) Current Law'!N166</f>
        <v>-84694</v>
      </c>
      <c r="AD168" s="38">
        <f>S168-'(A) Current Law'!T166</f>
        <v>0</v>
      </c>
    </row>
    <row r="169" spans="1:30">
      <c r="A169" s="28" t="s">
        <v>338</v>
      </c>
      <c r="B169" s="29" t="s">
        <v>339</v>
      </c>
      <c r="C169" s="30">
        <v>7738380352</v>
      </c>
      <c r="D169" s="21">
        <v>6453.75</v>
      </c>
      <c r="E169" s="22"/>
      <c r="F169" s="48">
        <v>3000</v>
      </c>
      <c r="G169" s="45">
        <f t="shared" si="23"/>
        <v>0</v>
      </c>
      <c r="H169" s="22"/>
      <c r="I169" s="23">
        <v>19361250</v>
      </c>
      <c r="J169" s="24">
        <f t="shared" si="16"/>
        <v>3000</v>
      </c>
      <c r="K169" s="26">
        <f t="shared" si="17"/>
        <v>2.5019770442009928</v>
      </c>
      <c r="L169" s="22"/>
      <c r="M169" s="20">
        <v>0</v>
      </c>
      <c r="N169" s="26">
        <v>1.2509999999999999</v>
      </c>
      <c r="O169" s="25">
        <f t="shared" si="18"/>
        <v>2.5019770442009928</v>
      </c>
      <c r="P169" s="22"/>
      <c r="Q169" s="24">
        <v>13200000</v>
      </c>
      <c r="R169" s="24">
        <f t="shared" si="19"/>
        <v>2045.3224869262058</v>
      </c>
      <c r="S169" s="26">
        <f t="shared" si="20"/>
        <v>1.7057833034258174</v>
      </c>
      <c r="T169" s="27">
        <f t="shared" si="21"/>
        <v>0.68177416230873522</v>
      </c>
      <c r="U169" s="22"/>
      <c r="V169" s="38">
        <f t="shared" si="22"/>
        <v>1.7057833034258174</v>
      </c>
      <c r="W169" s="22"/>
      <c r="X169" s="42">
        <f>I169-'(A) Current Law'!J167</f>
        <v>3825460</v>
      </c>
      <c r="Y169" s="42">
        <f>J169-'(A) Current Law'!K167</f>
        <v>592.74995157853982</v>
      </c>
      <c r="Z169" s="38">
        <f>O169-'(A) Current Law'!P167</f>
        <v>0.4943489239335852</v>
      </c>
      <c r="AA169" s="44">
        <f>N169-'(A) Current Law'!O167</f>
        <v>0.24699999999999989</v>
      </c>
      <c r="AB169" s="42">
        <f>Q169-'(A) Current Law'!R167</f>
        <v>0</v>
      </c>
      <c r="AC169" s="42">
        <f>M169-'(A) Current Law'!N167</f>
        <v>0</v>
      </c>
      <c r="AD169" s="38">
        <f>S169-'(A) Current Law'!T167</f>
        <v>0</v>
      </c>
    </row>
    <row r="170" spans="1:30">
      <c r="A170" s="28" t="s">
        <v>340</v>
      </c>
      <c r="B170" s="29" t="s">
        <v>341</v>
      </c>
      <c r="C170" s="30">
        <v>2008981116</v>
      </c>
      <c r="D170" s="21">
        <v>2043.0800000000002</v>
      </c>
      <c r="E170" s="22"/>
      <c r="F170" s="48">
        <v>3000</v>
      </c>
      <c r="G170" s="45">
        <f t="shared" si="23"/>
        <v>0</v>
      </c>
      <c r="H170" s="22"/>
      <c r="I170" s="23">
        <v>6129240</v>
      </c>
      <c r="J170" s="24">
        <f t="shared" si="16"/>
        <v>3000</v>
      </c>
      <c r="K170" s="26">
        <f t="shared" si="17"/>
        <v>3.0509196682762645</v>
      </c>
      <c r="L170" s="22"/>
      <c r="M170" s="20">
        <v>0</v>
      </c>
      <c r="N170" s="26">
        <v>1.5249999999999999</v>
      </c>
      <c r="O170" s="25">
        <f t="shared" si="18"/>
        <v>3.0509196682762645</v>
      </c>
      <c r="P170" s="22"/>
      <c r="Q170" s="24">
        <v>3533292</v>
      </c>
      <c r="R170" s="24">
        <f t="shared" si="19"/>
        <v>1729.3948352487419</v>
      </c>
      <c r="S170" s="26">
        <f t="shared" si="20"/>
        <v>1.7587482390252593</v>
      </c>
      <c r="T170" s="27">
        <f t="shared" si="21"/>
        <v>0.57646494508291402</v>
      </c>
      <c r="U170" s="22"/>
      <c r="V170" s="38">
        <f t="shared" si="22"/>
        <v>1.7587482390252593</v>
      </c>
      <c r="W170" s="22"/>
      <c r="X170" s="42">
        <f>I170-'(A) Current Law'!J168</f>
        <v>922837</v>
      </c>
      <c r="Y170" s="42">
        <f>J170-'(A) Current Law'!K168</f>
        <v>451.68911643205365</v>
      </c>
      <c r="Z170" s="38">
        <f>O170-'(A) Current Law'!P168</f>
        <v>0.48835103136927627</v>
      </c>
      <c r="AA170" s="44">
        <f>N170-'(A) Current Law'!O168</f>
        <v>0.22899999999999987</v>
      </c>
      <c r="AB170" s="42">
        <f>Q170-'(A) Current Law'!R168</f>
        <v>0</v>
      </c>
      <c r="AC170" s="42">
        <f>M170-'(A) Current Law'!N168</f>
        <v>-58251</v>
      </c>
      <c r="AD170" s="38">
        <f>S170-'(A) Current Law'!T168</f>
        <v>0</v>
      </c>
    </row>
    <row r="171" spans="1:30">
      <c r="A171" s="28" t="s">
        <v>342</v>
      </c>
      <c r="B171" s="29" t="s">
        <v>343</v>
      </c>
      <c r="C171" s="30">
        <v>52709625</v>
      </c>
      <c r="D171" s="21">
        <v>41.89</v>
      </c>
      <c r="E171" s="22"/>
      <c r="F171" s="48">
        <v>3000</v>
      </c>
      <c r="G171" s="45">
        <f t="shared" si="23"/>
        <v>0</v>
      </c>
      <c r="H171" s="22"/>
      <c r="I171" s="23">
        <v>431748.75760000001</v>
      </c>
      <c r="J171" s="24">
        <f t="shared" si="16"/>
        <v>10306.726130341371</v>
      </c>
      <c r="K171" s="26">
        <f t="shared" si="17"/>
        <v>8.1910800465759337</v>
      </c>
      <c r="L171" s="22"/>
      <c r="M171" s="20">
        <v>134131</v>
      </c>
      <c r="N171" s="26">
        <v>4.0960000000000001</v>
      </c>
      <c r="O171" s="25">
        <f t="shared" si="18"/>
        <v>5.6463645415804038</v>
      </c>
      <c r="P171" s="22"/>
      <c r="Q171" s="24">
        <v>0</v>
      </c>
      <c r="R171" s="24">
        <f t="shared" si="19"/>
        <v>3201.9813798042492</v>
      </c>
      <c r="S171" s="26">
        <f t="shared" si="20"/>
        <v>0</v>
      </c>
      <c r="T171" s="27">
        <f t="shared" si="21"/>
        <v>0.3106691047488031</v>
      </c>
      <c r="U171" s="22"/>
      <c r="V171" s="38">
        <f t="shared" si="22"/>
        <v>2.5447155049955299</v>
      </c>
      <c r="W171" s="22"/>
      <c r="X171" s="42">
        <f>I171-'(A) Current Law'!J169</f>
        <v>-13089.242399999988</v>
      </c>
      <c r="Y171" s="42">
        <f>J171-'(A) Current Law'!K169</f>
        <v>-312.46699450942833</v>
      </c>
      <c r="Z171" s="38">
        <f>O171-'(A) Current Law'!P169</f>
        <v>0.15975749400607508</v>
      </c>
      <c r="AA171" s="44">
        <f>N171-'(A) Current Law'!O169</f>
        <v>-0.12399999999999967</v>
      </c>
      <c r="AB171" s="42">
        <f>Q171-'(A) Current Law'!R169</f>
        <v>0</v>
      </c>
      <c r="AC171" s="42">
        <f>M171-'(A) Current Law'!N169</f>
        <v>-21510</v>
      </c>
      <c r="AD171" s="38">
        <f>S171-'(A) Current Law'!T169</f>
        <v>0</v>
      </c>
    </row>
    <row r="172" spans="1:30">
      <c r="A172" s="28" t="s">
        <v>344</v>
      </c>
      <c r="B172" s="29" t="s">
        <v>345</v>
      </c>
      <c r="C172" s="30">
        <v>11367474204</v>
      </c>
      <c r="D172" s="21">
        <v>13316.62</v>
      </c>
      <c r="E172" s="22"/>
      <c r="F172" s="48">
        <v>3000</v>
      </c>
      <c r="G172" s="45">
        <f t="shared" si="23"/>
        <v>0</v>
      </c>
      <c r="H172" s="22"/>
      <c r="I172" s="23">
        <v>39949860</v>
      </c>
      <c r="J172" s="24">
        <f t="shared" si="16"/>
        <v>3000</v>
      </c>
      <c r="K172" s="26">
        <f t="shared" si="17"/>
        <v>3.5144007615994761</v>
      </c>
      <c r="L172" s="22"/>
      <c r="M172" s="20">
        <v>2341967</v>
      </c>
      <c r="N172" s="26">
        <v>1.7569999999999999</v>
      </c>
      <c r="O172" s="25">
        <f t="shared" si="18"/>
        <v>3.3083772459115401</v>
      </c>
      <c r="P172" s="22"/>
      <c r="Q172" s="24">
        <v>27500000</v>
      </c>
      <c r="R172" s="24">
        <f t="shared" si="19"/>
        <v>2240.9565640530404</v>
      </c>
      <c r="S172" s="26">
        <f t="shared" si="20"/>
        <v>2.4191829694518479</v>
      </c>
      <c r="T172" s="27">
        <f t="shared" si="21"/>
        <v>0.74698552135101348</v>
      </c>
      <c r="U172" s="22"/>
      <c r="V172" s="38">
        <f t="shared" si="22"/>
        <v>2.6252064851397834</v>
      </c>
      <c r="W172" s="22"/>
      <c r="X172" s="42">
        <f>I172-'(A) Current Law'!J170</f>
        <v>8434358</v>
      </c>
      <c r="Y172" s="42">
        <f>J172-'(A) Current Law'!K170</f>
        <v>633.37078027307234</v>
      </c>
      <c r="Z172" s="38">
        <f>O172-'(A) Current Law'!P170</f>
        <v>0.65496774977330752</v>
      </c>
      <c r="AA172" s="44">
        <f>N172-'(A) Current Law'!O170</f>
        <v>0.371</v>
      </c>
      <c r="AB172" s="42">
        <f>Q172-'(A) Current Law'!R170</f>
        <v>0</v>
      </c>
      <c r="AC172" s="42">
        <f>M172-'(A) Current Law'!N170</f>
        <v>989029</v>
      </c>
      <c r="AD172" s="38">
        <f>S172-'(A) Current Law'!T170</f>
        <v>0</v>
      </c>
    </row>
    <row r="173" spans="1:30">
      <c r="A173" s="28" t="s">
        <v>346</v>
      </c>
      <c r="B173" s="29" t="s">
        <v>347</v>
      </c>
      <c r="C173" s="30">
        <v>166273135</v>
      </c>
      <c r="D173" s="21">
        <v>342.51000000000005</v>
      </c>
      <c r="E173" s="22"/>
      <c r="F173" s="48">
        <v>3000</v>
      </c>
      <c r="G173" s="45">
        <f t="shared" si="23"/>
        <v>0</v>
      </c>
      <c r="H173" s="22"/>
      <c r="I173" s="23">
        <v>1176009.6460000002</v>
      </c>
      <c r="J173" s="24">
        <f t="shared" si="16"/>
        <v>3433.5045575311669</v>
      </c>
      <c r="K173" s="26">
        <f t="shared" si="17"/>
        <v>7.0727580014654814</v>
      </c>
      <c r="L173" s="22"/>
      <c r="M173" s="20">
        <v>330088</v>
      </c>
      <c r="N173" s="26">
        <v>3.536</v>
      </c>
      <c r="O173" s="25">
        <f t="shared" si="18"/>
        <v>5.0875425305477053</v>
      </c>
      <c r="P173" s="22"/>
      <c r="Q173" s="24">
        <v>250000</v>
      </c>
      <c r="R173" s="24">
        <f t="shared" si="19"/>
        <v>1693.6381419520596</v>
      </c>
      <c r="S173" s="26">
        <f t="shared" si="20"/>
        <v>1.5035501676202834</v>
      </c>
      <c r="T173" s="27">
        <f t="shared" si="21"/>
        <v>0.49326806287097402</v>
      </c>
      <c r="U173" s="22"/>
      <c r="V173" s="38">
        <f t="shared" si="22"/>
        <v>3.4887656385380597</v>
      </c>
      <c r="W173" s="22"/>
      <c r="X173" s="42">
        <f>I173-'(A) Current Law'!J171</f>
        <v>167405.64600000018</v>
      </c>
      <c r="Y173" s="42">
        <f>J173-'(A) Current Law'!K171</f>
        <v>488.76133835508472</v>
      </c>
      <c r="Z173" s="38">
        <f>O173-'(A) Current Law'!P171</f>
        <v>0.78758150557515005</v>
      </c>
      <c r="AA173" s="44">
        <f>N173-'(A) Current Law'!O171</f>
        <v>0.50300000000000011</v>
      </c>
      <c r="AB173" s="42">
        <f>Q173-'(A) Current Law'!R171</f>
        <v>0</v>
      </c>
      <c r="AC173" s="42">
        <f>M173-'(A) Current Law'!N171</f>
        <v>36452</v>
      </c>
      <c r="AD173" s="38">
        <f>S173-'(A) Current Law'!T171</f>
        <v>0</v>
      </c>
    </row>
    <row r="174" spans="1:30">
      <c r="A174" s="28" t="s">
        <v>348</v>
      </c>
      <c r="B174" s="29" t="s">
        <v>349</v>
      </c>
      <c r="C174" s="30">
        <v>23667332954</v>
      </c>
      <c r="D174" s="21">
        <v>18681.169999999998</v>
      </c>
      <c r="E174" s="22"/>
      <c r="F174" s="48">
        <v>3000</v>
      </c>
      <c r="G174" s="45">
        <f t="shared" si="23"/>
        <v>0</v>
      </c>
      <c r="H174" s="22"/>
      <c r="I174" s="23">
        <v>56043509.999999993</v>
      </c>
      <c r="J174" s="24">
        <f t="shared" si="16"/>
        <v>3000</v>
      </c>
      <c r="K174" s="26">
        <f t="shared" si="17"/>
        <v>2.3679689684058007</v>
      </c>
      <c r="L174" s="22"/>
      <c r="M174" s="20">
        <v>0</v>
      </c>
      <c r="N174" s="26">
        <v>1.1839999999999999</v>
      </c>
      <c r="O174" s="25">
        <f t="shared" si="18"/>
        <v>2.3679689684058007</v>
      </c>
      <c r="P174" s="22"/>
      <c r="Q174" s="24">
        <v>44500000</v>
      </c>
      <c r="R174" s="24">
        <f t="shared" si="19"/>
        <v>2382.0777820661128</v>
      </c>
      <c r="S174" s="26">
        <f t="shared" si="20"/>
        <v>1.8802287560871571</v>
      </c>
      <c r="T174" s="27">
        <f t="shared" si="21"/>
        <v>0.79402592735537092</v>
      </c>
      <c r="U174" s="22"/>
      <c r="V174" s="38">
        <f t="shared" si="22"/>
        <v>1.8802287560871571</v>
      </c>
      <c r="W174" s="22"/>
      <c r="X174" s="42">
        <f>I174-'(A) Current Law'!J172</f>
        <v>11495821.999999993</v>
      </c>
      <c r="Y174" s="42">
        <f>J174-'(A) Current Law'!K172</f>
        <v>615.36948702891732</v>
      </c>
      <c r="Z174" s="38">
        <f>O174-'(A) Current Law'!P172</f>
        <v>0.48572528312942387</v>
      </c>
      <c r="AA174" s="44">
        <f>N174-'(A) Current Law'!O172</f>
        <v>0.27199999999999991</v>
      </c>
      <c r="AB174" s="42">
        <f>Q174-'(A) Current Law'!R172</f>
        <v>0</v>
      </c>
      <c r="AC174" s="42">
        <f>M174-'(A) Current Law'!N172</f>
        <v>0</v>
      </c>
      <c r="AD174" s="38">
        <f>S174-'(A) Current Law'!T172</f>
        <v>0</v>
      </c>
    </row>
    <row r="175" spans="1:30">
      <c r="A175" s="28" t="s">
        <v>350</v>
      </c>
      <c r="B175" s="29" t="s">
        <v>351</v>
      </c>
      <c r="C175" s="30">
        <v>3998286107</v>
      </c>
      <c r="D175" s="21">
        <v>5344.88</v>
      </c>
      <c r="E175" s="22"/>
      <c r="F175" s="48">
        <v>3000</v>
      </c>
      <c r="G175" s="45">
        <f t="shared" si="23"/>
        <v>0</v>
      </c>
      <c r="H175" s="22"/>
      <c r="I175" s="23">
        <v>16034640</v>
      </c>
      <c r="J175" s="24">
        <f t="shared" si="16"/>
        <v>3000</v>
      </c>
      <c r="K175" s="26">
        <f t="shared" si="17"/>
        <v>4.0103783398410009</v>
      </c>
      <c r="L175" s="22"/>
      <c r="M175" s="20">
        <v>1815393</v>
      </c>
      <c r="N175" s="26">
        <v>2.0049999999999999</v>
      </c>
      <c r="O175" s="25">
        <f t="shared" si="18"/>
        <v>3.5563355446489062</v>
      </c>
      <c r="P175" s="22"/>
      <c r="Q175" s="24">
        <v>3200000</v>
      </c>
      <c r="R175" s="24">
        <f t="shared" si="19"/>
        <v>938.35464968343535</v>
      </c>
      <c r="S175" s="26">
        <f t="shared" si="20"/>
        <v>0.80034292553441821</v>
      </c>
      <c r="T175" s="27">
        <f t="shared" si="21"/>
        <v>0.31278488322781178</v>
      </c>
      <c r="U175" s="22"/>
      <c r="V175" s="38">
        <f t="shared" si="22"/>
        <v>1.2543857207265132</v>
      </c>
      <c r="W175" s="22"/>
      <c r="X175" s="42">
        <f>I175-'(A) Current Law'!J173</f>
        <v>3079798</v>
      </c>
      <c r="Y175" s="42">
        <f>J175-'(A) Current Law'!K173</f>
        <v>576.21462034694878</v>
      </c>
      <c r="Z175" s="38">
        <f>O175-'(A) Current Law'!P173</f>
        <v>0.66924750465337324</v>
      </c>
      <c r="AA175" s="44">
        <f>N175-'(A) Current Law'!O173</f>
        <v>0.38499999999999979</v>
      </c>
      <c r="AB175" s="42">
        <f>Q175-'(A) Current Law'!R173</f>
        <v>0</v>
      </c>
      <c r="AC175" s="42">
        <f>M175-'(A) Current Law'!N173</f>
        <v>403955</v>
      </c>
      <c r="AD175" s="38">
        <f>S175-'(A) Current Law'!T173</f>
        <v>0</v>
      </c>
    </row>
    <row r="176" spans="1:30">
      <c r="A176" s="28" t="s">
        <v>352</v>
      </c>
      <c r="B176" s="29" t="s">
        <v>353</v>
      </c>
      <c r="C176" s="30">
        <v>94451689</v>
      </c>
      <c r="D176" s="21">
        <v>111.46000000000001</v>
      </c>
      <c r="E176" s="22"/>
      <c r="F176" s="48">
        <v>3000</v>
      </c>
      <c r="G176" s="45">
        <f t="shared" si="23"/>
        <v>0</v>
      </c>
      <c r="H176" s="22"/>
      <c r="I176" s="23">
        <v>563254.80560000008</v>
      </c>
      <c r="J176" s="24">
        <f t="shared" si="16"/>
        <v>5053.4254943477481</v>
      </c>
      <c r="K176" s="26">
        <f t="shared" si="17"/>
        <v>5.9634169760585234</v>
      </c>
      <c r="L176" s="22"/>
      <c r="M176" s="20">
        <v>135147</v>
      </c>
      <c r="N176" s="26">
        <v>2.9820000000000002</v>
      </c>
      <c r="O176" s="25">
        <f t="shared" si="18"/>
        <v>4.5325584977098723</v>
      </c>
      <c r="P176" s="22"/>
      <c r="Q176" s="24">
        <v>333000</v>
      </c>
      <c r="R176" s="24">
        <f t="shared" si="19"/>
        <v>4200.1345774268793</v>
      </c>
      <c r="S176" s="26">
        <f t="shared" si="20"/>
        <v>3.5256119136207293</v>
      </c>
      <c r="T176" s="27">
        <f t="shared" si="21"/>
        <v>0.83114603789542874</v>
      </c>
      <c r="U176" s="22"/>
      <c r="V176" s="38">
        <f t="shared" si="22"/>
        <v>4.95647039196938</v>
      </c>
      <c r="W176" s="22"/>
      <c r="X176" s="42">
        <f>I176-'(A) Current Law'!J174</f>
        <v>-55998.19439999992</v>
      </c>
      <c r="Y176" s="42">
        <f>J176-'(A) Current Law'!K174</f>
        <v>-502.40619415036781</v>
      </c>
      <c r="Z176" s="38">
        <f>O176-'(A) Current Law'!P174</f>
        <v>-1.2643441452909521E-2</v>
      </c>
      <c r="AA176" s="44">
        <f>N176-'(A) Current Law'!O174</f>
        <v>-0.29599999999999982</v>
      </c>
      <c r="AB176" s="42">
        <f>Q176-'(A) Current Law'!R174</f>
        <v>0</v>
      </c>
      <c r="AC176" s="42">
        <f>M176-'(A) Current Law'!N174</f>
        <v>-54804</v>
      </c>
      <c r="AD176" s="38">
        <f>S176-'(A) Current Law'!T174</f>
        <v>0</v>
      </c>
    </row>
    <row r="177" spans="1:30">
      <c r="A177" s="28" t="s">
        <v>354</v>
      </c>
      <c r="B177" s="29" t="s">
        <v>355</v>
      </c>
      <c r="C177" s="30">
        <v>147599910</v>
      </c>
      <c r="D177" s="21">
        <v>274.53999999999996</v>
      </c>
      <c r="E177" s="22"/>
      <c r="F177" s="48">
        <v>3000</v>
      </c>
      <c r="G177" s="45">
        <f t="shared" si="23"/>
        <v>0</v>
      </c>
      <c r="H177" s="22"/>
      <c r="I177" s="23">
        <v>975599.71039999998</v>
      </c>
      <c r="J177" s="24">
        <f t="shared" si="16"/>
        <v>3553.579479857216</v>
      </c>
      <c r="K177" s="26">
        <f t="shared" si="17"/>
        <v>6.6097581658416997</v>
      </c>
      <c r="L177" s="22"/>
      <c r="M177" s="20">
        <v>258881</v>
      </c>
      <c r="N177" s="26">
        <v>3.3050000000000002</v>
      </c>
      <c r="O177" s="25">
        <f t="shared" si="18"/>
        <v>4.8558207820045425</v>
      </c>
      <c r="P177" s="22"/>
      <c r="Q177" s="24">
        <v>306400</v>
      </c>
      <c r="R177" s="24">
        <f t="shared" si="19"/>
        <v>2059.0114373133242</v>
      </c>
      <c r="S177" s="26">
        <f t="shared" si="20"/>
        <v>2.0758820245893106</v>
      </c>
      <c r="T177" s="27">
        <f t="shared" si="21"/>
        <v>0.57941899118464524</v>
      </c>
      <c r="U177" s="22"/>
      <c r="V177" s="38">
        <f t="shared" si="22"/>
        <v>3.8298194084264683</v>
      </c>
      <c r="W177" s="22"/>
      <c r="X177" s="42">
        <f>I177-'(A) Current Law'!J175</f>
        <v>-29559.289600000018</v>
      </c>
      <c r="Y177" s="42">
        <f>J177-'(A) Current Law'!K175</f>
        <v>-107.66842573031272</v>
      </c>
      <c r="Z177" s="38">
        <f>O177-'(A) Current Law'!P175</f>
        <v>0.18380573809293033</v>
      </c>
      <c r="AA177" s="44">
        <f>N177-'(A) Current Law'!O175</f>
        <v>-9.9999999999999645E-2</v>
      </c>
      <c r="AB177" s="42">
        <f>Q177-'(A) Current Law'!R175</f>
        <v>0</v>
      </c>
      <c r="AC177" s="42">
        <f>M177-'(A) Current Law'!N175</f>
        <v>-56689</v>
      </c>
      <c r="AD177" s="38">
        <f>S177-'(A) Current Law'!T175</f>
        <v>0</v>
      </c>
    </row>
    <row r="178" spans="1:30">
      <c r="A178" s="28" t="s">
        <v>356</v>
      </c>
      <c r="B178" s="29" t="s">
        <v>357</v>
      </c>
      <c r="C178" s="30">
        <v>2119596716</v>
      </c>
      <c r="D178" s="21">
        <v>877.66</v>
      </c>
      <c r="E178" s="22"/>
      <c r="F178" s="48">
        <v>3000</v>
      </c>
      <c r="G178" s="45">
        <f t="shared" si="23"/>
        <v>0</v>
      </c>
      <c r="H178" s="22"/>
      <c r="I178" s="23">
        <v>2632980</v>
      </c>
      <c r="J178" s="24">
        <f t="shared" si="16"/>
        <v>3000</v>
      </c>
      <c r="K178" s="26">
        <f t="shared" si="17"/>
        <v>1.2422080012318721</v>
      </c>
      <c r="L178" s="22"/>
      <c r="M178" s="20">
        <v>0</v>
      </c>
      <c r="N178" s="26">
        <v>0.621</v>
      </c>
      <c r="O178" s="25">
        <f t="shared" si="18"/>
        <v>1.2422080012318721</v>
      </c>
      <c r="P178" s="22"/>
      <c r="Q178" s="24">
        <v>2588182</v>
      </c>
      <c r="R178" s="24">
        <f t="shared" si="19"/>
        <v>2948.957455050931</v>
      </c>
      <c r="S178" s="26">
        <f t="shared" si="20"/>
        <v>1.2210728486522151</v>
      </c>
      <c r="T178" s="27">
        <f t="shared" si="21"/>
        <v>0.98298581835031029</v>
      </c>
      <c r="U178" s="22"/>
      <c r="V178" s="38">
        <f t="shared" si="22"/>
        <v>1.2210728486522151</v>
      </c>
      <c r="W178" s="22"/>
      <c r="X178" s="42">
        <f>I178-'(A) Current Law'!J176</f>
        <v>35104</v>
      </c>
      <c r="Y178" s="42">
        <f>J178-'(A) Current Law'!K176</f>
        <v>39.997265455871002</v>
      </c>
      <c r="Z178" s="38">
        <f>O178-'(A) Current Law'!P176</f>
        <v>1.6561641058892906E-2</v>
      </c>
      <c r="AA178" s="44">
        <f>N178-'(A) Current Law'!O176</f>
        <v>8.0000000000000071E-3</v>
      </c>
      <c r="AB178" s="42">
        <f>Q178-'(A) Current Law'!R176</f>
        <v>0</v>
      </c>
      <c r="AC178" s="42">
        <f>M178-'(A) Current Law'!N176</f>
        <v>0</v>
      </c>
      <c r="AD178" s="38">
        <f>S178-'(A) Current Law'!T176</f>
        <v>0</v>
      </c>
    </row>
    <row r="179" spans="1:30">
      <c r="A179" s="28" t="s">
        <v>358</v>
      </c>
      <c r="B179" s="29" t="s">
        <v>359</v>
      </c>
      <c r="C179" s="30">
        <v>852125247</v>
      </c>
      <c r="D179" s="21">
        <v>651.16</v>
      </c>
      <c r="E179" s="22"/>
      <c r="F179" s="48">
        <v>3000</v>
      </c>
      <c r="G179" s="45">
        <f t="shared" si="23"/>
        <v>0</v>
      </c>
      <c r="H179" s="22"/>
      <c r="I179" s="23">
        <v>2039447.952</v>
      </c>
      <c r="J179" s="24">
        <f t="shared" si="16"/>
        <v>3132.0227778119051</v>
      </c>
      <c r="K179" s="26">
        <f t="shared" si="17"/>
        <v>2.3933664202300062</v>
      </c>
      <c r="L179" s="22"/>
      <c r="M179" s="20">
        <v>0</v>
      </c>
      <c r="N179" s="26">
        <v>1.1970000000000001</v>
      </c>
      <c r="O179" s="25">
        <f t="shared" si="18"/>
        <v>2.3933664202300062</v>
      </c>
      <c r="P179" s="22"/>
      <c r="Q179" s="24">
        <v>1493197</v>
      </c>
      <c r="R179" s="24">
        <f t="shared" si="19"/>
        <v>2293.133792001966</v>
      </c>
      <c r="S179" s="26">
        <f t="shared" si="20"/>
        <v>1.7523210411344614</v>
      </c>
      <c r="T179" s="27">
        <f t="shared" si="21"/>
        <v>0.73215744414349238</v>
      </c>
      <c r="U179" s="22"/>
      <c r="V179" s="38">
        <f t="shared" si="22"/>
        <v>1.7523210411344614</v>
      </c>
      <c r="W179" s="22"/>
      <c r="X179" s="42">
        <f>I179-'(A) Current Law'!J177</f>
        <v>77276.952000000048</v>
      </c>
      <c r="Y179" s="42">
        <f>J179-'(A) Current Law'!K177</f>
        <v>118.67582775354776</v>
      </c>
      <c r="Z179" s="38">
        <f>O179-'(A) Current Law'!P177</f>
        <v>9.0687316532472195E-2</v>
      </c>
      <c r="AA179" s="44">
        <f>N179-'(A) Current Law'!O177</f>
        <v>4.6000000000000041E-2</v>
      </c>
      <c r="AB179" s="42">
        <f>Q179-'(A) Current Law'!R177</f>
        <v>0</v>
      </c>
      <c r="AC179" s="42">
        <f>M179-'(A) Current Law'!N177</f>
        <v>0</v>
      </c>
      <c r="AD179" s="38">
        <f>S179-'(A) Current Law'!T177</f>
        <v>0</v>
      </c>
    </row>
    <row r="180" spans="1:30">
      <c r="A180" s="28" t="s">
        <v>360</v>
      </c>
      <c r="B180" s="29" t="s">
        <v>361</v>
      </c>
      <c r="C180" s="30">
        <v>175393298</v>
      </c>
      <c r="D180" s="21">
        <v>206.97</v>
      </c>
      <c r="E180" s="22"/>
      <c r="F180" s="48">
        <v>3000</v>
      </c>
      <c r="G180" s="45">
        <f t="shared" si="23"/>
        <v>0</v>
      </c>
      <c r="H180" s="22"/>
      <c r="I180" s="23">
        <v>805987.81040000007</v>
      </c>
      <c r="J180" s="24">
        <f t="shared" si="16"/>
        <v>3894.2253002850657</v>
      </c>
      <c r="K180" s="26">
        <f t="shared" si="17"/>
        <v>4.595317036572288</v>
      </c>
      <c r="L180" s="22"/>
      <c r="M180" s="20">
        <v>130999</v>
      </c>
      <c r="N180" s="26">
        <v>2.298</v>
      </c>
      <c r="O180" s="25">
        <f t="shared" si="18"/>
        <v>3.8484298892652107</v>
      </c>
      <c r="P180" s="22"/>
      <c r="Q180" s="24">
        <v>674988.81040000007</v>
      </c>
      <c r="R180" s="24">
        <f t="shared" si="19"/>
        <v>3894.2253002850657</v>
      </c>
      <c r="S180" s="26">
        <f t="shared" si="20"/>
        <v>3.8484298892652107</v>
      </c>
      <c r="T180" s="27">
        <f t="shared" si="21"/>
        <v>1</v>
      </c>
      <c r="U180" s="22"/>
      <c r="V180" s="38">
        <f t="shared" si="22"/>
        <v>4.595317036572288</v>
      </c>
      <c r="W180" s="22"/>
      <c r="X180" s="42">
        <f>I180-'(A) Current Law'!J178</f>
        <v>-357639.18959999993</v>
      </c>
      <c r="Y180" s="42">
        <f>J180-'(A) Current Law'!K178</f>
        <v>-1727.9759849253514</v>
      </c>
      <c r="Z180" s="38">
        <f>O180-'(A) Current Law'!P178</f>
        <v>-1.5871255787664134</v>
      </c>
      <c r="AA180" s="44">
        <f>N180-'(A) Current Law'!O178</f>
        <v>-0.16800000000000015</v>
      </c>
      <c r="AB180" s="42">
        <f>Q180-'(A) Current Law'!R178</f>
        <v>-23011.189599999925</v>
      </c>
      <c r="AC180" s="42">
        <f>M180-'(A) Current Law'!N178</f>
        <v>-79268</v>
      </c>
      <c r="AD180" s="38">
        <f>S180-'(A) Current Law'!T178</f>
        <v>-0.13119765613849088</v>
      </c>
    </row>
    <row r="181" spans="1:30">
      <c r="A181" s="28" t="s">
        <v>362</v>
      </c>
      <c r="B181" s="29" t="s">
        <v>363</v>
      </c>
      <c r="C181" s="30">
        <v>344643227</v>
      </c>
      <c r="D181" s="21">
        <v>1011.8399999999999</v>
      </c>
      <c r="E181" s="22"/>
      <c r="F181" s="48">
        <v>3000</v>
      </c>
      <c r="G181" s="45">
        <f t="shared" si="23"/>
        <v>0</v>
      </c>
      <c r="H181" s="22"/>
      <c r="I181" s="23">
        <v>3035519.9999999995</v>
      </c>
      <c r="J181" s="24">
        <f t="shared" si="16"/>
        <v>3000</v>
      </c>
      <c r="K181" s="26">
        <f t="shared" si="17"/>
        <v>8.8077169727754416</v>
      </c>
      <c r="L181" s="22"/>
      <c r="M181" s="20">
        <v>983236</v>
      </c>
      <c r="N181" s="26">
        <v>4.4039999999999999</v>
      </c>
      <c r="O181" s="25">
        <f t="shared" si="18"/>
        <v>5.9548072882917831</v>
      </c>
      <c r="P181" s="22"/>
      <c r="Q181" s="24">
        <v>814579</v>
      </c>
      <c r="R181" s="24">
        <f t="shared" si="19"/>
        <v>1776.7779490828591</v>
      </c>
      <c r="S181" s="26">
        <f t="shared" si="20"/>
        <v>2.3635427485130878</v>
      </c>
      <c r="T181" s="27">
        <f t="shared" si="21"/>
        <v>0.59225931636095308</v>
      </c>
      <c r="U181" s="22"/>
      <c r="V181" s="38">
        <f t="shared" si="22"/>
        <v>5.2164524329967472</v>
      </c>
      <c r="W181" s="22"/>
      <c r="X181" s="42">
        <f>I181-'(A) Current Law'!J179</f>
        <v>224253.99999999953</v>
      </c>
      <c r="Y181" s="42">
        <f>J181-'(A) Current Law'!K179</f>
        <v>221.62990196078408</v>
      </c>
      <c r="Z181" s="38">
        <f>O181-'(A) Current Law'!P179</f>
        <v>0.60944183301765431</v>
      </c>
      <c r="AA181" s="44">
        <f>N181-'(A) Current Law'!O179</f>
        <v>0.32500000000000018</v>
      </c>
      <c r="AB181" s="42">
        <f>Q181-'(A) Current Law'!R179</f>
        <v>0</v>
      </c>
      <c r="AC181" s="42">
        <f>M181-'(A) Current Law'!N179</f>
        <v>14214</v>
      </c>
      <c r="AD181" s="38">
        <f>S181-'(A) Current Law'!T179</f>
        <v>0</v>
      </c>
    </row>
    <row r="182" spans="1:30">
      <c r="A182" s="28" t="s">
        <v>364</v>
      </c>
      <c r="B182" s="29" t="s">
        <v>365</v>
      </c>
      <c r="C182" s="30">
        <v>8952915230</v>
      </c>
      <c r="D182" s="21">
        <v>8662.7799999999988</v>
      </c>
      <c r="E182" s="22"/>
      <c r="F182" s="48">
        <v>3000</v>
      </c>
      <c r="G182" s="45">
        <f t="shared" si="23"/>
        <v>0</v>
      </c>
      <c r="H182" s="22"/>
      <c r="I182" s="23">
        <v>25988339.999999996</v>
      </c>
      <c r="J182" s="24">
        <f t="shared" si="16"/>
        <v>3000</v>
      </c>
      <c r="K182" s="26">
        <f t="shared" si="17"/>
        <v>2.9027796346062349</v>
      </c>
      <c r="L182" s="22"/>
      <c r="M182" s="20">
        <v>0</v>
      </c>
      <c r="N182" s="26">
        <v>1.4510000000000001</v>
      </c>
      <c r="O182" s="25">
        <f t="shared" si="18"/>
        <v>2.9027796346062349</v>
      </c>
      <c r="P182" s="22"/>
      <c r="Q182" s="24">
        <v>21348400</v>
      </c>
      <c r="R182" s="24">
        <f t="shared" si="19"/>
        <v>2464.3821036664908</v>
      </c>
      <c r="S182" s="26">
        <f t="shared" si="20"/>
        <v>2.3845193941370537</v>
      </c>
      <c r="T182" s="27">
        <f t="shared" si="21"/>
        <v>0.82146070122216364</v>
      </c>
      <c r="U182" s="22"/>
      <c r="V182" s="38">
        <f t="shared" si="22"/>
        <v>2.3845193941370537</v>
      </c>
      <c r="W182" s="22"/>
      <c r="X182" s="42">
        <f>I182-'(A) Current Law'!J180</f>
        <v>5346849.9999999963</v>
      </c>
      <c r="Y182" s="42">
        <f>J182-'(A) Current Law'!K180</f>
        <v>617.22103066221189</v>
      </c>
      <c r="Z182" s="38">
        <f>O182-'(A) Current Law'!P180</f>
        <v>0.59721887928564632</v>
      </c>
      <c r="AA182" s="44">
        <f>N182-'(A) Current Law'!O180</f>
        <v>0.31200000000000006</v>
      </c>
      <c r="AB182" s="42">
        <f>Q182-'(A) Current Law'!R180</f>
        <v>706910</v>
      </c>
      <c r="AC182" s="42">
        <f>M182-'(A) Current Law'!N180</f>
        <v>0</v>
      </c>
      <c r="AD182" s="38">
        <f>S182-'(A) Current Law'!T180</f>
        <v>7.8958638816465143E-2</v>
      </c>
    </row>
    <row r="183" spans="1:30">
      <c r="A183" s="28" t="s">
        <v>366</v>
      </c>
      <c r="B183" s="29" t="s">
        <v>367</v>
      </c>
      <c r="C183" s="30">
        <v>798934874</v>
      </c>
      <c r="D183" s="21">
        <v>1617.32</v>
      </c>
      <c r="E183" s="22"/>
      <c r="F183" s="48">
        <v>3000</v>
      </c>
      <c r="G183" s="45">
        <f t="shared" si="23"/>
        <v>0</v>
      </c>
      <c r="H183" s="22"/>
      <c r="I183" s="23">
        <v>4851960</v>
      </c>
      <c r="J183" s="24">
        <f t="shared" si="16"/>
        <v>3000</v>
      </c>
      <c r="K183" s="26">
        <f t="shared" si="17"/>
        <v>6.0730356852591214</v>
      </c>
      <c r="L183" s="22"/>
      <c r="M183" s="20">
        <v>1187029</v>
      </c>
      <c r="N183" s="26">
        <v>3.0369999999999999</v>
      </c>
      <c r="O183" s="25">
        <f t="shared" si="18"/>
        <v>4.5872712773832429</v>
      </c>
      <c r="P183" s="22"/>
      <c r="Q183" s="24">
        <v>1488093</v>
      </c>
      <c r="R183" s="24">
        <f t="shared" si="19"/>
        <v>1654.0461998862315</v>
      </c>
      <c r="S183" s="26">
        <f t="shared" si="20"/>
        <v>1.862596124449563</v>
      </c>
      <c r="T183" s="27">
        <f t="shared" si="21"/>
        <v>0.55134873329541056</v>
      </c>
      <c r="U183" s="22"/>
      <c r="V183" s="38">
        <f t="shared" si="22"/>
        <v>3.3483605323254424</v>
      </c>
      <c r="W183" s="22"/>
      <c r="X183" s="42">
        <f>I183-'(A) Current Law'!J181</f>
        <v>386791</v>
      </c>
      <c r="Y183" s="42">
        <f>J183-'(A) Current Law'!K181</f>
        <v>239.15551653352441</v>
      </c>
      <c r="Z183" s="38">
        <f>O183-'(A) Current Law'!P181</f>
        <v>0.52561605916329057</v>
      </c>
      <c r="AA183" s="44">
        <f>N183-'(A) Current Law'!O181</f>
        <v>0.24299999999999988</v>
      </c>
      <c r="AB183" s="42">
        <f>Q183-'(A) Current Law'!R181</f>
        <v>0</v>
      </c>
      <c r="AC183" s="42">
        <f>M183-'(A) Current Law'!N181</f>
        <v>-33142</v>
      </c>
      <c r="AD183" s="38">
        <f>S183-'(A) Current Law'!T181</f>
        <v>0</v>
      </c>
    </row>
    <row r="184" spans="1:30">
      <c r="A184" s="28" t="s">
        <v>368</v>
      </c>
      <c r="B184" s="29" t="s">
        <v>369</v>
      </c>
      <c r="C184" s="30">
        <v>470629818</v>
      </c>
      <c r="D184" s="21">
        <v>872.18999999999994</v>
      </c>
      <c r="E184" s="22"/>
      <c r="F184" s="48">
        <v>3000</v>
      </c>
      <c r="G184" s="45">
        <f t="shared" si="23"/>
        <v>0</v>
      </c>
      <c r="H184" s="22"/>
      <c r="I184" s="23">
        <v>2616570</v>
      </c>
      <c r="J184" s="24">
        <f t="shared" si="16"/>
        <v>3000</v>
      </c>
      <c r="K184" s="26">
        <f t="shared" si="17"/>
        <v>5.5597199750739126</v>
      </c>
      <c r="L184" s="22"/>
      <c r="M184" s="20">
        <v>578375</v>
      </c>
      <c r="N184" s="26">
        <v>2.78</v>
      </c>
      <c r="O184" s="25">
        <f t="shared" si="18"/>
        <v>4.3307816930545613</v>
      </c>
      <c r="P184" s="22"/>
      <c r="Q184" s="24">
        <v>970000</v>
      </c>
      <c r="R184" s="24">
        <f t="shared" si="19"/>
        <v>1775.2725896880268</v>
      </c>
      <c r="S184" s="26">
        <f t="shared" si="20"/>
        <v>2.0610678773438873</v>
      </c>
      <c r="T184" s="27">
        <f t="shared" si="21"/>
        <v>0.59175752989600894</v>
      </c>
      <c r="U184" s="22"/>
      <c r="V184" s="38">
        <f t="shared" si="22"/>
        <v>3.2900061593632386</v>
      </c>
      <c r="W184" s="22"/>
      <c r="X184" s="42">
        <f>I184-'(A) Current Law'!J182</f>
        <v>378497</v>
      </c>
      <c r="Y184" s="42">
        <f>J184-'(A) Current Law'!K182</f>
        <v>433.96163679932124</v>
      </c>
      <c r="Z184" s="38">
        <f>O184-'(A) Current Law'!P182</f>
        <v>0.68617624223716334</v>
      </c>
      <c r="AA184" s="44">
        <f>N184-'(A) Current Law'!O182</f>
        <v>0.40199999999999969</v>
      </c>
      <c r="AB184" s="42">
        <f>Q184-'(A) Current Law'!R182</f>
        <v>0</v>
      </c>
      <c r="AC184" s="42">
        <f>M184-'(A) Current Law'!N182</f>
        <v>55562</v>
      </c>
      <c r="AD184" s="38">
        <f>S184-'(A) Current Law'!T182</f>
        <v>0</v>
      </c>
    </row>
    <row r="185" spans="1:30">
      <c r="A185" s="28" t="s">
        <v>370</v>
      </c>
      <c r="B185" s="29" t="s">
        <v>371</v>
      </c>
      <c r="C185" s="30">
        <v>26423176</v>
      </c>
      <c r="D185" s="21">
        <v>61.22</v>
      </c>
      <c r="E185" s="22"/>
      <c r="F185" s="48">
        <v>3000</v>
      </c>
      <c r="G185" s="45">
        <f t="shared" si="23"/>
        <v>0</v>
      </c>
      <c r="H185" s="22"/>
      <c r="I185" s="23">
        <v>234443.19959999999</v>
      </c>
      <c r="J185" s="24">
        <f t="shared" si="16"/>
        <v>3829.5197582489382</v>
      </c>
      <c r="K185" s="26">
        <f t="shared" si="17"/>
        <v>8.8726351291003027</v>
      </c>
      <c r="L185" s="22"/>
      <c r="M185" s="20">
        <v>76236</v>
      </c>
      <c r="N185" s="26">
        <v>4.4359999999999999</v>
      </c>
      <c r="O185" s="25">
        <f t="shared" si="18"/>
        <v>5.9874407073547848</v>
      </c>
      <c r="P185" s="22"/>
      <c r="Q185" s="24">
        <v>50000</v>
      </c>
      <c r="R185" s="24">
        <f t="shared" si="19"/>
        <v>2062.0058804312316</v>
      </c>
      <c r="S185" s="26">
        <f t="shared" si="20"/>
        <v>1.892278203044176</v>
      </c>
      <c r="T185" s="27">
        <f t="shared" si="21"/>
        <v>0.53845025240817435</v>
      </c>
      <c r="U185" s="22"/>
      <c r="V185" s="38">
        <f t="shared" si="22"/>
        <v>4.7774726247896915</v>
      </c>
      <c r="W185" s="22"/>
      <c r="X185" s="42">
        <f>I185-'(A) Current Law'!J183</f>
        <v>-50516.800400000007</v>
      </c>
      <c r="Y185" s="42">
        <f>J185-'(A) Current Law'!K183</f>
        <v>-825.16825220516148</v>
      </c>
      <c r="Z185" s="38">
        <f>O185-'(A) Current Law'!P183</f>
        <v>-0.67186474479827929</v>
      </c>
      <c r="AA185" s="44">
        <f>N185-'(A) Current Law'!O183</f>
        <v>-0.95600000000000041</v>
      </c>
      <c r="AB185" s="42">
        <f>Q185-'(A) Current Law'!R183</f>
        <v>0</v>
      </c>
      <c r="AC185" s="42">
        <f>M185-'(A) Current Law'!N183</f>
        <v>-32764</v>
      </c>
      <c r="AD185" s="38">
        <f>S185-'(A) Current Law'!T183</f>
        <v>0</v>
      </c>
    </row>
    <row r="186" spans="1:30">
      <c r="A186" s="28" t="s">
        <v>372</v>
      </c>
      <c r="B186" s="29" t="s">
        <v>373</v>
      </c>
      <c r="C186" s="30">
        <v>3231379698</v>
      </c>
      <c r="D186" s="21">
        <v>518.79</v>
      </c>
      <c r="E186" s="22"/>
      <c r="F186" s="48">
        <v>3000</v>
      </c>
      <c r="G186" s="45">
        <f t="shared" si="23"/>
        <v>0</v>
      </c>
      <c r="H186" s="22"/>
      <c r="I186" s="23">
        <v>1698577.5031999999</v>
      </c>
      <c r="J186" s="24">
        <f t="shared" si="16"/>
        <v>3274.1138094411999</v>
      </c>
      <c r="K186" s="26">
        <f t="shared" si="17"/>
        <v>0.52565085565503233</v>
      </c>
      <c r="L186" s="22"/>
      <c r="M186" s="20">
        <v>0</v>
      </c>
      <c r="N186" s="26">
        <v>0.26300000000000001</v>
      </c>
      <c r="O186" s="25">
        <f t="shared" si="18"/>
        <v>0.52565085565503233</v>
      </c>
      <c r="P186" s="22"/>
      <c r="Q186" s="24">
        <v>1698577.5031999999</v>
      </c>
      <c r="R186" s="24">
        <f t="shared" si="19"/>
        <v>3274.1138094411999</v>
      </c>
      <c r="S186" s="26">
        <f t="shared" si="20"/>
        <v>0.52565085565503233</v>
      </c>
      <c r="T186" s="27">
        <f t="shared" si="21"/>
        <v>1</v>
      </c>
      <c r="U186" s="22"/>
      <c r="V186" s="38">
        <f t="shared" si="22"/>
        <v>0.52565085565503233</v>
      </c>
      <c r="W186" s="22"/>
      <c r="X186" s="42">
        <f>I186-'(A) Current Law'!J184</f>
        <v>281300.50319999992</v>
      </c>
      <c r="Y186" s="42">
        <f>J186-'(A) Current Law'!K184</f>
        <v>542.22422020470731</v>
      </c>
      <c r="Z186" s="38">
        <f>O186-'(A) Current Law'!P184</f>
        <v>8.7052754392838938E-2</v>
      </c>
      <c r="AA186" s="44">
        <f>N186-'(A) Current Law'!O184</f>
        <v>4.4000000000000011E-2</v>
      </c>
      <c r="AB186" s="42">
        <f>Q186-'(A) Current Law'!R184</f>
        <v>281300.50319999992</v>
      </c>
      <c r="AC186" s="42">
        <f>M186-'(A) Current Law'!N184</f>
        <v>0</v>
      </c>
      <c r="AD186" s="38">
        <f>S186-'(A) Current Law'!T184</f>
        <v>8.7052754392838938E-2</v>
      </c>
    </row>
    <row r="187" spans="1:30">
      <c r="A187" s="28" t="s">
        <v>374</v>
      </c>
      <c r="B187" s="29" t="s">
        <v>375</v>
      </c>
      <c r="C187" s="30">
        <v>96291930</v>
      </c>
      <c r="D187" s="21">
        <v>95.699999999999989</v>
      </c>
      <c r="E187" s="22"/>
      <c r="F187" s="48">
        <v>3000</v>
      </c>
      <c r="G187" s="45">
        <f t="shared" si="23"/>
        <v>0</v>
      </c>
      <c r="H187" s="22"/>
      <c r="I187" s="23">
        <v>327790.15719999996</v>
      </c>
      <c r="J187" s="24">
        <f t="shared" si="16"/>
        <v>3425.1845057471264</v>
      </c>
      <c r="K187" s="26">
        <f t="shared" si="17"/>
        <v>3.4041290604518983</v>
      </c>
      <c r="L187" s="22"/>
      <c r="M187" s="20">
        <v>14541</v>
      </c>
      <c r="N187" s="26">
        <v>1.702</v>
      </c>
      <c r="O187" s="25">
        <f t="shared" si="18"/>
        <v>3.2531195210232049</v>
      </c>
      <c r="P187" s="22"/>
      <c r="Q187" s="24">
        <v>105000</v>
      </c>
      <c r="R187" s="24">
        <f t="shared" si="19"/>
        <v>1249.1222570532916</v>
      </c>
      <c r="S187" s="26">
        <f t="shared" si="20"/>
        <v>1.0904340581811995</v>
      </c>
      <c r="T187" s="27">
        <f t="shared" si="21"/>
        <v>0.3646875825104855</v>
      </c>
      <c r="U187" s="22"/>
      <c r="V187" s="38">
        <f t="shared" si="22"/>
        <v>1.2414435976098932</v>
      </c>
      <c r="W187" s="22"/>
      <c r="X187" s="42">
        <f>I187-'(A) Current Law'!J185</f>
        <v>52370.157199999958</v>
      </c>
      <c r="Y187" s="42">
        <f>J187-'(A) Current Law'!K185</f>
        <v>547.23257262277912</v>
      </c>
      <c r="Z187" s="38">
        <f>O187-'(A) Current Law'!P185</f>
        <v>0.5558737601375312</v>
      </c>
      <c r="AA187" s="44">
        <f>N187-'(A) Current Law'!O185</f>
        <v>0.27200000000000002</v>
      </c>
      <c r="AB187" s="42">
        <f>Q187-'(A) Current Law'!R185</f>
        <v>0</v>
      </c>
      <c r="AC187" s="42">
        <f>M187-'(A) Current Law'!N185</f>
        <v>-1156</v>
      </c>
      <c r="AD187" s="38">
        <f>S187-'(A) Current Law'!T185</f>
        <v>0</v>
      </c>
    </row>
    <row r="188" spans="1:30">
      <c r="A188" s="28" t="s">
        <v>376</v>
      </c>
      <c r="B188" s="29" t="s">
        <v>377</v>
      </c>
      <c r="C188" s="30">
        <v>97048133</v>
      </c>
      <c r="D188" s="21">
        <v>230.54999999999998</v>
      </c>
      <c r="E188" s="22"/>
      <c r="F188" s="48">
        <v>3000</v>
      </c>
      <c r="G188" s="45">
        <f t="shared" si="23"/>
        <v>0</v>
      </c>
      <c r="H188" s="22"/>
      <c r="I188" s="23">
        <v>691650</v>
      </c>
      <c r="J188" s="24">
        <f t="shared" si="16"/>
        <v>3000</v>
      </c>
      <c r="K188" s="26">
        <f t="shared" si="17"/>
        <v>7.1268758977568378</v>
      </c>
      <c r="L188" s="22"/>
      <c r="M188" s="20">
        <v>195285</v>
      </c>
      <c r="N188" s="26">
        <v>3.5630000000000002</v>
      </c>
      <c r="O188" s="25">
        <f t="shared" si="18"/>
        <v>5.1146269861780853</v>
      </c>
      <c r="P188" s="22"/>
      <c r="Q188" s="24">
        <v>75000</v>
      </c>
      <c r="R188" s="24">
        <f t="shared" si="19"/>
        <v>1172.34873129473</v>
      </c>
      <c r="S188" s="26">
        <f t="shared" si="20"/>
        <v>0.77281239403132052</v>
      </c>
      <c r="T188" s="27">
        <f t="shared" si="21"/>
        <v>0.39078291043157665</v>
      </c>
      <c r="U188" s="22"/>
      <c r="V188" s="38">
        <f t="shared" si="22"/>
        <v>2.785061305610073</v>
      </c>
      <c r="W188" s="22"/>
      <c r="X188" s="42">
        <f>I188-'(A) Current Law'!J186</f>
        <v>16052</v>
      </c>
      <c r="Y188" s="42">
        <f>J188-'(A) Current Law'!K186</f>
        <v>69.624810236391113</v>
      </c>
      <c r="Z188" s="38">
        <f>O188-'(A) Current Law'!P186</f>
        <v>0.3669828455123394</v>
      </c>
      <c r="AA188" s="44">
        <f>N188-'(A) Current Law'!O186</f>
        <v>8.2000000000000295E-2</v>
      </c>
      <c r="AB188" s="42">
        <f>Q188-'(A) Current Law'!R186</f>
        <v>0</v>
      </c>
      <c r="AC188" s="42">
        <f>M188-'(A) Current Law'!N186</f>
        <v>-19563</v>
      </c>
      <c r="AD188" s="38">
        <f>S188-'(A) Current Law'!T186</f>
        <v>0</v>
      </c>
    </row>
    <row r="189" spans="1:30">
      <c r="A189" s="28" t="s">
        <v>378</v>
      </c>
      <c r="B189" s="29" t="s">
        <v>379</v>
      </c>
      <c r="C189" s="30">
        <v>362861621</v>
      </c>
      <c r="D189" s="21">
        <v>275.64999999999998</v>
      </c>
      <c r="E189" s="22"/>
      <c r="F189" s="48">
        <v>3000</v>
      </c>
      <c r="G189" s="45">
        <f t="shared" si="23"/>
        <v>0</v>
      </c>
      <c r="H189" s="22"/>
      <c r="I189" s="23">
        <v>848057.76359999983</v>
      </c>
      <c r="J189" s="24">
        <f t="shared" si="16"/>
        <v>3076.574509704335</v>
      </c>
      <c r="K189" s="26">
        <f t="shared" si="17"/>
        <v>2.3371382216252621</v>
      </c>
      <c r="L189" s="22"/>
      <c r="M189" s="20">
        <v>0</v>
      </c>
      <c r="N189" s="26">
        <v>1.169</v>
      </c>
      <c r="O189" s="25">
        <f t="shared" si="18"/>
        <v>2.3371382216252621</v>
      </c>
      <c r="P189" s="22"/>
      <c r="Q189" s="24">
        <v>723966</v>
      </c>
      <c r="R189" s="24">
        <f t="shared" si="19"/>
        <v>2626.3957917649195</v>
      </c>
      <c r="S189" s="26">
        <f t="shared" si="20"/>
        <v>1.9951572668524233</v>
      </c>
      <c r="T189" s="27">
        <f t="shared" si="21"/>
        <v>0.85367534037630755</v>
      </c>
      <c r="U189" s="22"/>
      <c r="V189" s="38">
        <f t="shared" si="22"/>
        <v>1.9951572668524233</v>
      </c>
      <c r="W189" s="22"/>
      <c r="X189" s="42">
        <f>I189-'(A) Current Law'!J187</f>
        <v>-345074.23640000017</v>
      </c>
      <c r="Y189" s="42">
        <f>J189-'(A) Current Law'!K187</f>
        <v>-1251.8564716125525</v>
      </c>
      <c r="Z189" s="38">
        <f>O189-'(A) Current Law'!P187</f>
        <v>-0.95098025370944406</v>
      </c>
      <c r="AA189" s="44">
        <f>N189-'(A) Current Law'!O187</f>
        <v>-5.8000000000000052E-2</v>
      </c>
      <c r="AB189" s="42">
        <f>Q189-'(A) Current Law'!R187</f>
        <v>0</v>
      </c>
      <c r="AC189" s="42">
        <f>M189-'(A) Current Law'!N187</f>
        <v>0</v>
      </c>
      <c r="AD189" s="38">
        <f>S189-'(A) Current Law'!T187</f>
        <v>0</v>
      </c>
    </row>
    <row r="190" spans="1:30">
      <c r="A190" s="28" t="s">
        <v>380</v>
      </c>
      <c r="B190" s="29" t="s">
        <v>381</v>
      </c>
      <c r="C190" s="30">
        <v>812217486</v>
      </c>
      <c r="D190" s="21">
        <v>589.20000000000005</v>
      </c>
      <c r="E190" s="22"/>
      <c r="F190" s="48">
        <v>3000</v>
      </c>
      <c r="G190" s="45">
        <f t="shared" si="23"/>
        <v>0</v>
      </c>
      <c r="H190" s="22"/>
      <c r="I190" s="23">
        <v>1844644.0524000002</v>
      </c>
      <c r="J190" s="24">
        <f t="shared" si="16"/>
        <v>3130.7604419551935</v>
      </c>
      <c r="K190" s="26">
        <f t="shared" si="17"/>
        <v>2.2711208317915976</v>
      </c>
      <c r="L190" s="22"/>
      <c r="M190" s="20">
        <v>0</v>
      </c>
      <c r="N190" s="26">
        <v>1.1359999999999999</v>
      </c>
      <c r="O190" s="25">
        <f t="shared" si="18"/>
        <v>2.2711208317915976</v>
      </c>
      <c r="P190" s="22"/>
      <c r="Q190" s="24">
        <v>1497371</v>
      </c>
      <c r="R190" s="24">
        <f t="shared" si="19"/>
        <v>2541.3628649015614</v>
      </c>
      <c r="S190" s="26">
        <f t="shared" si="20"/>
        <v>1.8435591769566999</v>
      </c>
      <c r="T190" s="27">
        <f t="shared" si="21"/>
        <v>0.81173980316247152</v>
      </c>
      <c r="U190" s="22"/>
      <c r="V190" s="38">
        <f t="shared" si="22"/>
        <v>1.8435591769566999</v>
      </c>
      <c r="W190" s="22"/>
      <c r="X190" s="42">
        <f>I190-'(A) Current Law'!J188</f>
        <v>24703.052400000161</v>
      </c>
      <c r="Y190" s="42">
        <f>J190-'(A) Current Law'!K188</f>
        <v>41.926429735234706</v>
      </c>
      <c r="Z190" s="38">
        <f>O190-'(A) Current Law'!P188</f>
        <v>3.041433215339584E-2</v>
      </c>
      <c r="AA190" s="44">
        <f>N190-'(A) Current Law'!O188</f>
        <v>1.5999999999999792E-2</v>
      </c>
      <c r="AB190" s="42">
        <f>Q190-'(A) Current Law'!R188</f>
        <v>0</v>
      </c>
      <c r="AC190" s="42">
        <f>M190-'(A) Current Law'!N188</f>
        <v>0</v>
      </c>
      <c r="AD190" s="38">
        <f>S190-'(A) Current Law'!T188</f>
        <v>0</v>
      </c>
    </row>
    <row r="191" spans="1:30">
      <c r="A191" s="28" t="s">
        <v>382</v>
      </c>
      <c r="B191" s="29" t="s">
        <v>383</v>
      </c>
      <c r="C191" s="30">
        <v>1316525490</v>
      </c>
      <c r="D191" s="21">
        <v>2214.0100000000002</v>
      </c>
      <c r="E191" s="22"/>
      <c r="F191" s="48">
        <v>3000</v>
      </c>
      <c r="G191" s="45">
        <f t="shared" si="23"/>
        <v>0</v>
      </c>
      <c r="H191" s="22"/>
      <c r="I191" s="23">
        <v>6642030.0000000009</v>
      </c>
      <c r="J191" s="24">
        <f t="shared" si="16"/>
        <v>3000</v>
      </c>
      <c r="K191" s="26">
        <f t="shared" si="17"/>
        <v>5.0451206987264641</v>
      </c>
      <c r="L191" s="22"/>
      <c r="M191" s="20">
        <v>1279440</v>
      </c>
      <c r="N191" s="26">
        <v>2.5230000000000001</v>
      </c>
      <c r="O191" s="25">
        <f t="shared" si="18"/>
        <v>4.0732899140448859</v>
      </c>
      <c r="P191" s="22"/>
      <c r="Q191" s="24">
        <v>3762000</v>
      </c>
      <c r="R191" s="24">
        <f t="shared" si="19"/>
        <v>2277.0628858948239</v>
      </c>
      <c r="S191" s="26">
        <f t="shared" si="20"/>
        <v>2.857521581295019</v>
      </c>
      <c r="T191" s="27">
        <f t="shared" si="21"/>
        <v>0.75902096196494129</v>
      </c>
      <c r="U191" s="22"/>
      <c r="V191" s="38">
        <f t="shared" si="22"/>
        <v>3.829352365976598</v>
      </c>
      <c r="W191" s="22"/>
      <c r="X191" s="42">
        <f>I191-'(A) Current Law'!J189</f>
        <v>1216084.0000000009</v>
      </c>
      <c r="Y191" s="42">
        <f>J191-'(A) Current Law'!K189</f>
        <v>549.26761848410843</v>
      </c>
      <c r="Z191" s="38">
        <f>O191-'(A) Current Law'!P189</f>
        <v>0.68982409144239298</v>
      </c>
      <c r="AA191" s="44">
        <f>N191-'(A) Current Law'!O189</f>
        <v>0.51800000000000024</v>
      </c>
      <c r="AB191" s="42">
        <f>Q191-'(A) Current Law'!R189</f>
        <v>0</v>
      </c>
      <c r="AC191" s="42">
        <f>M191-'(A) Current Law'!N189</f>
        <v>307913</v>
      </c>
      <c r="AD191" s="38">
        <f>S191-'(A) Current Law'!T189</f>
        <v>0</v>
      </c>
    </row>
    <row r="192" spans="1:30">
      <c r="A192" s="28" t="s">
        <v>384</v>
      </c>
      <c r="B192" s="29" t="s">
        <v>385</v>
      </c>
      <c r="C192" s="30">
        <v>964936273</v>
      </c>
      <c r="D192" s="21">
        <v>3432.79</v>
      </c>
      <c r="E192" s="22"/>
      <c r="F192" s="48">
        <v>3000</v>
      </c>
      <c r="G192" s="45">
        <f t="shared" si="23"/>
        <v>0</v>
      </c>
      <c r="H192" s="22"/>
      <c r="I192" s="23">
        <v>10298370</v>
      </c>
      <c r="J192" s="24">
        <f t="shared" si="16"/>
        <v>3000</v>
      </c>
      <c r="K192" s="26">
        <f t="shared" si="17"/>
        <v>10.672590810564337</v>
      </c>
      <c r="L192" s="22"/>
      <c r="M192" s="20">
        <v>3652486</v>
      </c>
      <c r="N192" s="26">
        <v>5.3360000000000003</v>
      </c>
      <c r="O192" s="25">
        <f t="shared" si="18"/>
        <v>6.8873812561091272</v>
      </c>
      <c r="P192" s="22"/>
      <c r="Q192" s="24">
        <v>2350000</v>
      </c>
      <c r="R192" s="24">
        <f t="shared" si="19"/>
        <v>1748.5736092216534</v>
      </c>
      <c r="S192" s="26">
        <f t="shared" si="20"/>
        <v>2.4353939900029027</v>
      </c>
      <c r="T192" s="27">
        <f t="shared" si="21"/>
        <v>0.5828578697405512</v>
      </c>
      <c r="U192" s="22"/>
      <c r="V192" s="38">
        <f t="shared" si="22"/>
        <v>6.2206035444581111</v>
      </c>
      <c r="W192" s="22"/>
      <c r="X192" s="42">
        <f>I192-'(A) Current Law'!J190</f>
        <v>734106</v>
      </c>
      <c r="Y192" s="42">
        <f>J192-'(A) Current Law'!K190</f>
        <v>213.85112401282913</v>
      </c>
      <c r="Z192" s="38">
        <f>O192-'(A) Current Law'!P190</f>
        <v>0.66450087735482999</v>
      </c>
      <c r="AA192" s="44">
        <f>N192-'(A) Current Law'!O190</f>
        <v>0.37999999999999989</v>
      </c>
      <c r="AB192" s="42">
        <f>Q192-'(A) Current Law'!R190</f>
        <v>0</v>
      </c>
      <c r="AC192" s="42">
        <f>M192-'(A) Current Law'!N190</f>
        <v>92905</v>
      </c>
      <c r="AD192" s="38">
        <f>S192-'(A) Current Law'!T190</f>
        <v>0</v>
      </c>
    </row>
    <row r="193" spans="1:30">
      <c r="A193" s="28" t="s">
        <v>386</v>
      </c>
      <c r="B193" s="29" t="s">
        <v>387</v>
      </c>
      <c r="C193" s="30">
        <v>48179849</v>
      </c>
      <c r="D193" s="21">
        <v>41.33</v>
      </c>
      <c r="E193" s="22"/>
      <c r="F193" s="48">
        <v>3000</v>
      </c>
      <c r="G193" s="45">
        <f t="shared" si="23"/>
        <v>0</v>
      </c>
      <c r="H193" s="22"/>
      <c r="I193" s="23">
        <v>182608.72520000002</v>
      </c>
      <c r="J193" s="24">
        <f t="shared" si="16"/>
        <v>4418.3093443019607</v>
      </c>
      <c r="K193" s="26">
        <f t="shared" si="17"/>
        <v>3.7901473124168574</v>
      </c>
      <c r="L193" s="22"/>
      <c r="M193" s="20">
        <v>16575</v>
      </c>
      <c r="N193" s="26">
        <v>1.895</v>
      </c>
      <c r="O193" s="25">
        <f t="shared" si="18"/>
        <v>3.4461238182792977</v>
      </c>
      <c r="P193" s="22"/>
      <c r="Q193" s="24">
        <v>91646</v>
      </c>
      <c r="R193" s="24">
        <f t="shared" si="19"/>
        <v>2618.4611662230827</v>
      </c>
      <c r="S193" s="26">
        <f t="shared" si="20"/>
        <v>1.9021645335584176</v>
      </c>
      <c r="T193" s="27">
        <f t="shared" si="21"/>
        <v>0.59263871362922138</v>
      </c>
      <c r="U193" s="22"/>
      <c r="V193" s="38">
        <f t="shared" si="22"/>
        <v>2.2461880276959771</v>
      </c>
      <c r="W193" s="22"/>
      <c r="X193" s="42">
        <f>I193-'(A) Current Law'!J191</f>
        <v>-90573.274799999985</v>
      </c>
      <c r="Y193" s="42">
        <f>J193-'(A) Current Law'!K191</f>
        <v>-2191.4656375514151</v>
      </c>
      <c r="Z193" s="38">
        <f>O193-'(A) Current Law'!P191</f>
        <v>-1.3869548408090697</v>
      </c>
      <c r="AA193" s="44">
        <f>N193-'(A) Current Law'!O191</f>
        <v>-0.20900000000000007</v>
      </c>
      <c r="AB193" s="42">
        <f>Q193-'(A) Current Law'!R191</f>
        <v>0</v>
      </c>
      <c r="AC193" s="42">
        <f>M193-'(A) Current Law'!N191</f>
        <v>-23750</v>
      </c>
      <c r="AD193" s="38">
        <f>S193-'(A) Current Law'!T191</f>
        <v>0</v>
      </c>
    </row>
    <row r="194" spans="1:30">
      <c r="A194" s="28" t="s">
        <v>388</v>
      </c>
      <c r="B194" s="29" t="s">
        <v>389</v>
      </c>
      <c r="C194" s="30">
        <v>103024759</v>
      </c>
      <c r="D194" s="21">
        <v>193.95</v>
      </c>
      <c r="E194" s="22"/>
      <c r="F194" s="48">
        <v>3000</v>
      </c>
      <c r="G194" s="45">
        <f t="shared" si="23"/>
        <v>0</v>
      </c>
      <c r="H194" s="22"/>
      <c r="I194" s="23">
        <v>756849.88800000004</v>
      </c>
      <c r="J194" s="24">
        <f t="shared" si="16"/>
        <v>3902.2938283062649</v>
      </c>
      <c r="K194" s="26">
        <f t="shared" si="17"/>
        <v>7.346291273537461</v>
      </c>
      <c r="L194" s="22"/>
      <c r="M194" s="20">
        <v>218627</v>
      </c>
      <c r="N194" s="26">
        <v>3.673</v>
      </c>
      <c r="O194" s="25">
        <f t="shared" si="18"/>
        <v>5.2242091437457283</v>
      </c>
      <c r="P194" s="22"/>
      <c r="Q194" s="24">
        <v>330000</v>
      </c>
      <c r="R194" s="24">
        <f t="shared" si="19"/>
        <v>2828.7032740397012</v>
      </c>
      <c r="S194" s="26">
        <f t="shared" si="20"/>
        <v>3.2031135350678182</v>
      </c>
      <c r="T194" s="27">
        <f t="shared" si="21"/>
        <v>0.72488218429914064</v>
      </c>
      <c r="U194" s="22"/>
      <c r="V194" s="38">
        <f t="shared" si="22"/>
        <v>5.3251956648595504</v>
      </c>
      <c r="W194" s="22"/>
      <c r="X194" s="42">
        <f>I194-'(A) Current Law'!J192</f>
        <v>22747.888000000035</v>
      </c>
      <c r="Y194" s="42">
        <f>J194-'(A) Current Law'!K192</f>
        <v>117.28738334622358</v>
      </c>
      <c r="Z194" s="38">
        <f>O194-'(A) Current Law'!P192</f>
        <v>-7.7099059265938408E-2</v>
      </c>
      <c r="AA194" s="44">
        <f>N194-'(A) Current Law'!O192</f>
        <v>0.58199999999999985</v>
      </c>
      <c r="AB194" s="42">
        <f>Q194-'(A) Current Law'!R192</f>
        <v>0</v>
      </c>
      <c r="AC194" s="42">
        <f>M194-'(A) Current Law'!N192</f>
        <v>30691</v>
      </c>
      <c r="AD194" s="38">
        <f>S194-'(A) Current Law'!T192</f>
        <v>0</v>
      </c>
    </row>
    <row r="195" spans="1:30">
      <c r="A195" s="28" t="s">
        <v>390</v>
      </c>
      <c r="B195" s="29" t="s">
        <v>391</v>
      </c>
      <c r="C195" s="30">
        <v>4293375173</v>
      </c>
      <c r="D195" s="21">
        <v>13606.7</v>
      </c>
      <c r="E195" s="22"/>
      <c r="F195" s="48">
        <v>3000</v>
      </c>
      <c r="G195" s="45">
        <f t="shared" si="23"/>
        <v>0</v>
      </c>
      <c r="H195" s="22"/>
      <c r="I195" s="23">
        <v>40820100</v>
      </c>
      <c r="J195" s="24">
        <f t="shared" si="16"/>
        <v>3000</v>
      </c>
      <c r="K195" s="26">
        <f t="shared" si="17"/>
        <v>9.5076946120869543</v>
      </c>
      <c r="L195" s="22"/>
      <c r="M195" s="20">
        <v>13751239</v>
      </c>
      <c r="N195" s="26">
        <v>4.7539999999999996</v>
      </c>
      <c r="O195" s="25">
        <f t="shared" si="18"/>
        <v>6.3047974866556116</v>
      </c>
      <c r="P195" s="22"/>
      <c r="Q195" s="24">
        <v>18450000</v>
      </c>
      <c r="R195" s="24">
        <f t="shared" si="19"/>
        <v>2366.5722768930009</v>
      </c>
      <c r="S195" s="26">
        <f t="shared" si="20"/>
        <v>4.2973183699453052</v>
      </c>
      <c r="T195" s="27">
        <f t="shared" si="21"/>
        <v>0.78885742563100036</v>
      </c>
      <c r="U195" s="22"/>
      <c r="V195" s="38">
        <f t="shared" si="22"/>
        <v>7.5002154953766489</v>
      </c>
      <c r="W195" s="22"/>
      <c r="X195" s="42">
        <f>I195-'(A) Current Law'!J193</f>
        <v>5264948</v>
      </c>
      <c r="Y195" s="42">
        <f>J195-'(A) Current Law'!K193</f>
        <v>386.93790559062836</v>
      </c>
      <c r="Z195" s="38">
        <f>O195-'(A) Current Law'!P193</f>
        <v>0.89719016968843945</v>
      </c>
      <c r="AA195" s="44">
        <f>N195-'(A) Current Law'!O193</f>
        <v>0.61299999999999955</v>
      </c>
      <c r="AB195" s="42">
        <f>Q195-'(A) Current Law'!R193</f>
        <v>0</v>
      </c>
      <c r="AC195" s="42">
        <f>M195-'(A) Current Law'!N193</f>
        <v>1412974</v>
      </c>
      <c r="AD195" s="38">
        <f>S195-'(A) Current Law'!T193</f>
        <v>0</v>
      </c>
    </row>
    <row r="196" spans="1:30">
      <c r="A196" s="28" t="s">
        <v>392</v>
      </c>
      <c r="B196" s="29" t="s">
        <v>393</v>
      </c>
      <c r="C196" s="30">
        <v>237403604</v>
      </c>
      <c r="D196" s="21">
        <v>289.82000000000005</v>
      </c>
      <c r="E196" s="22"/>
      <c r="F196" s="48">
        <v>3000</v>
      </c>
      <c r="G196" s="45">
        <f t="shared" si="23"/>
        <v>0</v>
      </c>
      <c r="H196" s="22"/>
      <c r="I196" s="23">
        <v>1030189.8308000001</v>
      </c>
      <c r="J196" s="24">
        <f t="shared" si="16"/>
        <v>3554.5850210475464</v>
      </c>
      <c r="K196" s="26">
        <f t="shared" si="17"/>
        <v>4.3394026604583473</v>
      </c>
      <c r="L196" s="22"/>
      <c r="M196" s="20">
        <v>146933</v>
      </c>
      <c r="N196" s="26">
        <v>2.17</v>
      </c>
      <c r="O196" s="25">
        <f t="shared" si="18"/>
        <v>3.7204861927875372</v>
      </c>
      <c r="P196" s="22"/>
      <c r="Q196" s="24">
        <v>455000</v>
      </c>
      <c r="R196" s="24">
        <f t="shared" si="19"/>
        <v>2076.9201573390378</v>
      </c>
      <c r="S196" s="26">
        <f t="shared" si="20"/>
        <v>1.9165673660118487</v>
      </c>
      <c r="T196" s="27">
        <f t="shared" si="21"/>
        <v>0.58429328460033947</v>
      </c>
      <c r="U196" s="22"/>
      <c r="V196" s="38">
        <f t="shared" si="22"/>
        <v>2.5354838336826595</v>
      </c>
      <c r="W196" s="22"/>
      <c r="X196" s="42">
        <f>I196-'(A) Current Law'!J194</f>
        <v>-50063.169199999887</v>
      </c>
      <c r="Y196" s="42">
        <f>J196-'(A) Current Law'!K194</f>
        <v>-172.73883513905139</v>
      </c>
      <c r="Z196" s="38">
        <f>O196-'(A) Current Law'!P194</f>
        <v>-7.4666807501371668E-2</v>
      </c>
      <c r="AA196" s="44">
        <f>N196-'(A) Current Law'!O194</f>
        <v>0.14800000000000013</v>
      </c>
      <c r="AB196" s="42">
        <f>Q196-'(A) Current Law'!R194</f>
        <v>0</v>
      </c>
      <c r="AC196" s="42">
        <f>M196-'(A) Current Law'!N194</f>
        <v>-32337</v>
      </c>
      <c r="AD196" s="38">
        <f>S196-'(A) Current Law'!T194</f>
        <v>0</v>
      </c>
    </row>
    <row r="197" spans="1:30">
      <c r="A197" s="28" t="s">
        <v>394</v>
      </c>
      <c r="B197" s="29" t="s">
        <v>395</v>
      </c>
      <c r="C197" s="30">
        <v>364847941</v>
      </c>
      <c r="D197" s="21">
        <v>126.94</v>
      </c>
      <c r="E197" s="22"/>
      <c r="F197" s="48">
        <v>3000</v>
      </c>
      <c r="G197" s="45">
        <f t="shared" si="23"/>
        <v>0</v>
      </c>
      <c r="H197" s="22"/>
      <c r="I197" s="23">
        <v>401809.81359999999</v>
      </c>
      <c r="J197" s="24">
        <f t="shared" si="16"/>
        <v>3165.3522420040963</v>
      </c>
      <c r="K197" s="26">
        <f t="shared" si="17"/>
        <v>1.1013076091335268</v>
      </c>
      <c r="L197" s="22"/>
      <c r="M197" s="20">
        <v>0</v>
      </c>
      <c r="N197" s="26">
        <v>0.55100000000000005</v>
      </c>
      <c r="O197" s="25">
        <f t="shared" si="18"/>
        <v>1.1013076091335268</v>
      </c>
      <c r="P197" s="22"/>
      <c r="Q197" s="24">
        <v>137978</v>
      </c>
      <c r="R197" s="24">
        <f t="shared" si="19"/>
        <v>1086.9544666771703</v>
      </c>
      <c r="S197" s="26">
        <f t="shared" si="20"/>
        <v>0.37817946737432728</v>
      </c>
      <c r="T197" s="27">
        <f t="shared" si="21"/>
        <v>0.34339131432304071</v>
      </c>
      <c r="U197" s="22"/>
      <c r="V197" s="38">
        <f t="shared" si="22"/>
        <v>0.37817946737432728</v>
      </c>
      <c r="W197" s="22"/>
      <c r="X197" s="42">
        <f>I197-'(A) Current Law'!J195</f>
        <v>-35000.186400000006</v>
      </c>
      <c r="Y197" s="42">
        <f>J197-'(A) Current Law'!K195</f>
        <v>-275.72228139278423</v>
      </c>
      <c r="Z197" s="38">
        <f>O197-'(A) Current Law'!P195</f>
        <v>-9.5930886451131014E-2</v>
      </c>
      <c r="AA197" s="44">
        <f>N197-'(A) Current Law'!O195</f>
        <v>-4.7999999999999932E-2</v>
      </c>
      <c r="AB197" s="42">
        <f>Q197-'(A) Current Law'!R195</f>
        <v>0</v>
      </c>
      <c r="AC197" s="42">
        <f>M197-'(A) Current Law'!N195</f>
        <v>0</v>
      </c>
      <c r="AD197" s="38">
        <f>S197-'(A) Current Law'!T195</f>
        <v>0</v>
      </c>
    </row>
    <row r="198" spans="1:30">
      <c r="A198" s="28" t="s">
        <v>396</v>
      </c>
      <c r="B198" s="29" t="s">
        <v>397</v>
      </c>
      <c r="C198" s="30">
        <v>213485655</v>
      </c>
      <c r="D198" s="21">
        <v>294.07</v>
      </c>
      <c r="E198" s="22"/>
      <c r="F198" s="48">
        <v>3000</v>
      </c>
      <c r="G198" s="45">
        <f t="shared" si="23"/>
        <v>0</v>
      </c>
      <c r="H198" s="22"/>
      <c r="I198" s="23">
        <v>1030576.6772</v>
      </c>
      <c r="J198" s="24">
        <f t="shared" si="16"/>
        <v>3504.5284360866463</v>
      </c>
      <c r="K198" s="26">
        <f t="shared" si="17"/>
        <v>4.8273813863512283</v>
      </c>
      <c r="L198" s="22"/>
      <c r="M198" s="20">
        <v>184214</v>
      </c>
      <c r="N198" s="26">
        <v>2.4140000000000001</v>
      </c>
      <c r="O198" s="25">
        <f t="shared" si="18"/>
        <v>3.9644943694226198</v>
      </c>
      <c r="P198" s="22"/>
      <c r="Q198" s="24">
        <v>400000</v>
      </c>
      <c r="R198" s="24">
        <f t="shared" si="19"/>
        <v>1986.649437208828</v>
      </c>
      <c r="S198" s="26">
        <f t="shared" si="20"/>
        <v>1.8736621905579558</v>
      </c>
      <c r="T198" s="27">
        <f t="shared" si="21"/>
        <v>0.56688067266112196</v>
      </c>
      <c r="U198" s="22"/>
      <c r="V198" s="38">
        <f t="shared" si="22"/>
        <v>2.7365492074865641</v>
      </c>
      <c r="W198" s="22"/>
      <c r="X198" s="42">
        <f>I198-'(A) Current Law'!J196</f>
        <v>77792.677200000035</v>
      </c>
      <c r="Y198" s="42">
        <f>J198-'(A) Current Law'!K196</f>
        <v>264.53795762913614</v>
      </c>
      <c r="Z198" s="38">
        <f>O198-'(A) Current Law'!P196</f>
        <v>0.46572064619517395</v>
      </c>
      <c r="AA198" s="44">
        <f>N198-'(A) Current Law'!O196</f>
        <v>0.18300000000000027</v>
      </c>
      <c r="AB198" s="42">
        <f>Q198-'(A) Current Law'!R196</f>
        <v>0</v>
      </c>
      <c r="AC198" s="42">
        <f>M198-'(A) Current Law'!N196</f>
        <v>-21632</v>
      </c>
      <c r="AD198" s="38">
        <f>S198-'(A) Current Law'!T196</f>
        <v>0</v>
      </c>
    </row>
    <row r="199" spans="1:30">
      <c r="A199" s="28" t="s">
        <v>398</v>
      </c>
      <c r="B199" s="29" t="s">
        <v>399</v>
      </c>
      <c r="C199" s="30">
        <v>12484637191</v>
      </c>
      <c r="D199" s="21">
        <v>8928.56</v>
      </c>
      <c r="E199" s="22"/>
      <c r="F199" s="48">
        <v>3000</v>
      </c>
      <c r="G199" s="45">
        <f t="shared" si="23"/>
        <v>0</v>
      </c>
      <c r="H199" s="22"/>
      <c r="I199" s="23">
        <v>26785680</v>
      </c>
      <c r="J199" s="24">
        <f t="shared" si="16"/>
        <v>3000</v>
      </c>
      <c r="K199" s="26">
        <f t="shared" si="17"/>
        <v>2.145491261797293</v>
      </c>
      <c r="L199" s="22"/>
      <c r="M199" s="20">
        <v>0</v>
      </c>
      <c r="N199" s="26">
        <v>1.073</v>
      </c>
      <c r="O199" s="25">
        <f t="shared" si="18"/>
        <v>2.145491261797293</v>
      </c>
      <c r="P199" s="22"/>
      <c r="Q199" s="24">
        <v>17162841</v>
      </c>
      <c r="R199" s="24">
        <f t="shared" si="19"/>
        <v>1922.2406524680353</v>
      </c>
      <c r="S199" s="26">
        <f t="shared" si="20"/>
        <v>1.3747168409805655</v>
      </c>
      <c r="T199" s="27">
        <f t="shared" si="21"/>
        <v>0.64074688415601166</v>
      </c>
      <c r="U199" s="22"/>
      <c r="V199" s="38">
        <f t="shared" si="22"/>
        <v>1.3747168409805655</v>
      </c>
      <c r="W199" s="22"/>
      <c r="X199" s="42">
        <f>I199-'(A) Current Law'!J197</f>
        <v>5187583</v>
      </c>
      <c r="Y199" s="42">
        <f>J199-'(A) Current Law'!K197</f>
        <v>581.01003969285057</v>
      </c>
      <c r="Z199" s="38">
        <f>O199-'(A) Current Law'!P197</f>
        <v>0.41551732105917005</v>
      </c>
      <c r="AA199" s="44">
        <f>N199-'(A) Current Law'!O197</f>
        <v>0.23499999999999999</v>
      </c>
      <c r="AB199" s="42">
        <f>Q199-'(A) Current Law'!R197</f>
        <v>0</v>
      </c>
      <c r="AC199" s="42">
        <f>M199-'(A) Current Law'!N197</f>
        <v>0</v>
      </c>
      <c r="AD199" s="38">
        <f>S199-'(A) Current Law'!T197</f>
        <v>0</v>
      </c>
    </row>
    <row r="200" spans="1:30">
      <c r="A200" s="28" t="s">
        <v>400</v>
      </c>
      <c r="B200" s="29" t="s">
        <v>401</v>
      </c>
      <c r="C200" s="30">
        <v>1597567789</v>
      </c>
      <c r="D200" s="21">
        <v>1065.8599999999999</v>
      </c>
      <c r="E200" s="22"/>
      <c r="F200" s="48">
        <v>3000</v>
      </c>
      <c r="G200" s="45">
        <f t="shared" si="23"/>
        <v>0</v>
      </c>
      <c r="H200" s="22"/>
      <c r="I200" s="23">
        <v>3197579.9999999995</v>
      </c>
      <c r="J200" s="24">
        <f t="shared" si="16"/>
        <v>3000</v>
      </c>
      <c r="K200" s="26">
        <f t="shared" si="17"/>
        <v>2.0015300896881065</v>
      </c>
      <c r="L200" s="22"/>
      <c r="M200" s="20">
        <v>0</v>
      </c>
      <c r="N200" s="26">
        <v>1.0009999999999999</v>
      </c>
      <c r="O200" s="25">
        <f t="shared" si="18"/>
        <v>2.0015300896881065</v>
      </c>
      <c r="P200" s="22"/>
      <c r="Q200" s="24">
        <v>1850000</v>
      </c>
      <c r="R200" s="24">
        <f t="shared" si="19"/>
        <v>1735.6876137579045</v>
      </c>
      <c r="S200" s="26">
        <f t="shared" si="20"/>
        <v>1.1580103284117982</v>
      </c>
      <c r="T200" s="27">
        <f t="shared" si="21"/>
        <v>0.57856253791930157</v>
      </c>
      <c r="U200" s="22"/>
      <c r="V200" s="38">
        <f t="shared" si="22"/>
        <v>1.1580103284117982</v>
      </c>
      <c r="W200" s="22"/>
      <c r="X200" s="42">
        <f>I200-'(A) Current Law'!J198</f>
        <v>77468.999999999534</v>
      </c>
      <c r="Y200" s="42">
        <f>J200-'(A) Current Law'!K198</f>
        <v>72.68215337849233</v>
      </c>
      <c r="Z200" s="38">
        <f>O200-'(A) Current Law'!P198</f>
        <v>4.8491838990126324E-2</v>
      </c>
      <c r="AA200" s="44">
        <f>N200-'(A) Current Law'!O198</f>
        <v>2.399999999999991E-2</v>
      </c>
      <c r="AB200" s="42">
        <f>Q200-'(A) Current Law'!R198</f>
        <v>0</v>
      </c>
      <c r="AC200" s="42">
        <f>M200-'(A) Current Law'!N198</f>
        <v>0</v>
      </c>
      <c r="AD200" s="38">
        <f>S200-'(A) Current Law'!T198</f>
        <v>0</v>
      </c>
    </row>
    <row r="201" spans="1:30">
      <c r="A201" s="28" t="s">
        <v>402</v>
      </c>
      <c r="B201" s="29" t="s">
        <v>403</v>
      </c>
      <c r="C201" s="30">
        <v>223225090</v>
      </c>
      <c r="D201" s="21">
        <v>320.04999999999995</v>
      </c>
      <c r="E201" s="22"/>
      <c r="F201" s="48">
        <v>3000</v>
      </c>
      <c r="G201" s="45">
        <f t="shared" si="23"/>
        <v>0</v>
      </c>
      <c r="H201" s="22"/>
      <c r="I201" s="23">
        <v>1097679.0559999999</v>
      </c>
      <c r="J201" s="24">
        <f t="shared" si="16"/>
        <v>3429.7111576316202</v>
      </c>
      <c r="K201" s="26">
        <f t="shared" si="17"/>
        <v>4.9173641547193458</v>
      </c>
      <c r="L201" s="22"/>
      <c r="M201" s="20">
        <v>202662</v>
      </c>
      <c r="N201" s="26">
        <v>2.4590000000000001</v>
      </c>
      <c r="O201" s="25">
        <f t="shared" si="18"/>
        <v>4.0094823391044434</v>
      </c>
      <c r="P201" s="22"/>
      <c r="Q201" s="24">
        <v>593579</v>
      </c>
      <c r="R201" s="24">
        <f t="shared" si="19"/>
        <v>2487.8643961880962</v>
      </c>
      <c r="S201" s="26">
        <f t="shared" si="20"/>
        <v>2.6591052107986606</v>
      </c>
      <c r="T201" s="27">
        <f t="shared" si="21"/>
        <v>0.72538598203881566</v>
      </c>
      <c r="U201" s="22"/>
      <c r="V201" s="38">
        <f t="shared" si="22"/>
        <v>3.566987026413563</v>
      </c>
      <c r="W201" s="22"/>
      <c r="X201" s="42">
        <f>I201-'(A) Current Law'!J199</f>
        <v>56961.055999999866</v>
      </c>
      <c r="Y201" s="42">
        <f>J201-'(A) Current Law'!K199</f>
        <v>177.97549132947961</v>
      </c>
      <c r="Z201" s="38">
        <f>O201-'(A) Current Law'!P199</f>
        <v>0.41133394100098641</v>
      </c>
      <c r="AA201" s="44">
        <f>N201-'(A) Current Law'!O199</f>
        <v>0.12800000000000011</v>
      </c>
      <c r="AB201" s="42">
        <f>Q201-'(A) Current Law'!R199</f>
        <v>0</v>
      </c>
      <c r="AC201" s="42">
        <f>M201-'(A) Current Law'!N199</f>
        <v>-34859</v>
      </c>
      <c r="AD201" s="38">
        <f>S201-'(A) Current Law'!T199</f>
        <v>0</v>
      </c>
    </row>
    <row r="202" spans="1:30">
      <c r="A202" s="28" t="s">
        <v>404</v>
      </c>
      <c r="B202" s="29" t="s">
        <v>405</v>
      </c>
      <c r="C202" s="30">
        <v>3599855180</v>
      </c>
      <c r="D202" s="21">
        <v>3921.79</v>
      </c>
      <c r="E202" s="22"/>
      <c r="F202" s="48">
        <v>3000</v>
      </c>
      <c r="G202" s="45">
        <f t="shared" si="23"/>
        <v>0</v>
      </c>
      <c r="H202" s="22"/>
      <c r="I202" s="23">
        <v>11765370</v>
      </c>
      <c r="J202" s="24">
        <f t="shared" ref="J202:J265" si="24">I202/D202</f>
        <v>3000</v>
      </c>
      <c r="K202" s="26">
        <f t="shared" ref="K202:K265" si="25">I202/C202*1000</f>
        <v>3.2682898093694979</v>
      </c>
      <c r="L202" s="22"/>
      <c r="M202" s="20">
        <v>298815</v>
      </c>
      <c r="N202" s="26">
        <v>1.6339999999999999</v>
      </c>
      <c r="O202" s="25">
        <f t="shared" ref="O202:O265" si="26">(I202-M202)/C202*1000</f>
        <v>3.185282303495331</v>
      </c>
      <c r="P202" s="22"/>
      <c r="Q202" s="24">
        <v>7439312</v>
      </c>
      <c r="R202" s="24">
        <f t="shared" ref="R202:R265" si="27">(M202+Q202)/D202</f>
        <v>1973.1110028838873</v>
      </c>
      <c r="S202" s="26">
        <f t="shared" ref="S202:S265" si="28">Q202/C202*1000</f>
        <v>2.0665586886192457</v>
      </c>
      <c r="T202" s="27">
        <f t="shared" ref="T202:T265" si="29">(M202+Q202)/I202</f>
        <v>0.6577036676279624</v>
      </c>
      <c r="U202" s="22"/>
      <c r="V202" s="38">
        <f t="shared" ref="V202:V265" si="30">(Q202+M202)/C202*1000</f>
        <v>2.149566194493413</v>
      </c>
      <c r="W202" s="22"/>
      <c r="X202" s="42">
        <f>I202-'(A) Current Law'!J200</f>
        <v>1672098</v>
      </c>
      <c r="Y202" s="42">
        <f>J202-'(A) Current Law'!K200</f>
        <v>426.36092192595743</v>
      </c>
      <c r="Z202" s="38">
        <f>O202-'(A) Current Law'!P200</f>
        <v>0.51647327657219799</v>
      </c>
      <c r="AA202" s="44">
        <f>N202-'(A) Current Law'!O200</f>
        <v>0.23199999999999998</v>
      </c>
      <c r="AB202" s="42">
        <f>Q202-'(A) Current Law'!R200</f>
        <v>0</v>
      </c>
      <c r="AC202" s="42">
        <f>M202-'(A) Current Law'!N200</f>
        <v>-187131</v>
      </c>
      <c r="AD202" s="38">
        <f>S202-'(A) Current Law'!T200</f>
        <v>0</v>
      </c>
    </row>
    <row r="203" spans="1:30">
      <c r="A203" s="28" t="s">
        <v>406</v>
      </c>
      <c r="B203" s="29" t="s">
        <v>407</v>
      </c>
      <c r="C203" s="30">
        <v>2618114713</v>
      </c>
      <c r="D203" s="21">
        <v>1344.28</v>
      </c>
      <c r="E203" s="22"/>
      <c r="F203" s="48">
        <v>3000</v>
      </c>
      <c r="G203" s="45">
        <f t="shared" ref="G203:G266" si="31">IF(F203&gt;3000,1,0)</f>
        <v>0</v>
      </c>
      <c r="H203" s="22"/>
      <c r="I203" s="23">
        <v>4032840</v>
      </c>
      <c r="J203" s="24">
        <f t="shared" si="24"/>
        <v>3000</v>
      </c>
      <c r="K203" s="26">
        <f t="shared" si="25"/>
        <v>1.5403603134634689</v>
      </c>
      <c r="L203" s="22"/>
      <c r="M203" s="20">
        <v>0</v>
      </c>
      <c r="N203" s="26">
        <v>0.77</v>
      </c>
      <c r="O203" s="25">
        <f t="shared" si="26"/>
        <v>1.5403603134634689</v>
      </c>
      <c r="P203" s="22"/>
      <c r="Q203" s="24">
        <v>2954172</v>
      </c>
      <c r="R203" s="24">
        <f t="shared" si="27"/>
        <v>2197.5868122712532</v>
      </c>
      <c r="S203" s="26">
        <f t="shared" si="28"/>
        <v>1.128358503671111</v>
      </c>
      <c r="T203" s="27">
        <f t="shared" si="29"/>
        <v>0.73252893742375103</v>
      </c>
      <c r="U203" s="22"/>
      <c r="V203" s="38">
        <f t="shared" si="30"/>
        <v>1.128358503671111</v>
      </c>
      <c r="W203" s="22"/>
      <c r="X203" s="42">
        <f>I203-'(A) Current Law'!J201</f>
        <v>661337</v>
      </c>
      <c r="Y203" s="42">
        <f>J203-'(A) Current Law'!K201</f>
        <v>491.96372779480453</v>
      </c>
      <c r="Z203" s="38">
        <f>O203-'(A) Current Law'!P201</f>
        <v>0.25260046731955388</v>
      </c>
      <c r="AA203" s="44">
        <f>N203-'(A) Current Law'!O201</f>
        <v>0.126</v>
      </c>
      <c r="AB203" s="42">
        <f>Q203-'(A) Current Law'!R201</f>
        <v>0</v>
      </c>
      <c r="AC203" s="42">
        <f>M203-'(A) Current Law'!N201</f>
        <v>0</v>
      </c>
      <c r="AD203" s="38">
        <f>S203-'(A) Current Law'!T201</f>
        <v>0</v>
      </c>
    </row>
    <row r="204" spans="1:30">
      <c r="A204" s="28" t="s">
        <v>408</v>
      </c>
      <c r="B204" s="29" t="s">
        <v>409</v>
      </c>
      <c r="C204" s="30">
        <v>273216012</v>
      </c>
      <c r="D204" s="21">
        <v>227.05</v>
      </c>
      <c r="E204" s="22"/>
      <c r="F204" s="48">
        <v>3000</v>
      </c>
      <c r="G204" s="45">
        <f t="shared" si="31"/>
        <v>0</v>
      </c>
      <c r="H204" s="22"/>
      <c r="I204" s="23">
        <v>841159.68760000006</v>
      </c>
      <c r="J204" s="24">
        <f t="shared" si="24"/>
        <v>3704.7332640387581</v>
      </c>
      <c r="K204" s="26">
        <f t="shared" si="25"/>
        <v>3.0787349593551645</v>
      </c>
      <c r="L204" s="22"/>
      <c r="M204" s="20">
        <v>0</v>
      </c>
      <c r="N204" s="26">
        <v>1.5389999999999999</v>
      </c>
      <c r="O204" s="25">
        <f t="shared" si="26"/>
        <v>3.0787349593551645</v>
      </c>
      <c r="P204" s="22"/>
      <c r="Q204" s="24">
        <v>585000</v>
      </c>
      <c r="R204" s="24">
        <f t="shared" si="27"/>
        <v>2576.5249944946045</v>
      </c>
      <c r="S204" s="26">
        <f t="shared" si="28"/>
        <v>2.1411629417971301</v>
      </c>
      <c r="T204" s="27">
        <f t="shared" si="29"/>
        <v>0.69546842130431163</v>
      </c>
      <c r="U204" s="22"/>
      <c r="V204" s="38">
        <f t="shared" si="30"/>
        <v>2.1411629417971301</v>
      </c>
      <c r="W204" s="22"/>
      <c r="X204" s="42">
        <f>I204-'(A) Current Law'!J202</f>
        <v>-62939.312399999937</v>
      </c>
      <c r="Y204" s="42">
        <f>J204-'(A) Current Law'!K202</f>
        <v>-277.20463510240006</v>
      </c>
      <c r="Z204" s="38">
        <f>O204-'(A) Current Law'!P202</f>
        <v>0.15752988737717244</v>
      </c>
      <c r="AA204" s="44">
        <f>N204-'(A) Current Law'!O202</f>
        <v>-0.1160000000000001</v>
      </c>
      <c r="AB204" s="42">
        <f>Q204-'(A) Current Law'!R202</f>
        <v>0</v>
      </c>
      <c r="AC204" s="42">
        <f>M204-'(A) Current Law'!N202</f>
        <v>-105979</v>
      </c>
      <c r="AD204" s="38">
        <f>S204-'(A) Current Law'!T202</f>
        <v>0</v>
      </c>
    </row>
    <row r="205" spans="1:30">
      <c r="A205" s="28" t="s">
        <v>410</v>
      </c>
      <c r="B205" s="29" t="s">
        <v>411</v>
      </c>
      <c r="C205" s="30">
        <v>1066121439</v>
      </c>
      <c r="D205" s="21">
        <v>2766.87</v>
      </c>
      <c r="E205" s="22"/>
      <c r="F205" s="48">
        <v>3000</v>
      </c>
      <c r="G205" s="45">
        <f t="shared" si="31"/>
        <v>0</v>
      </c>
      <c r="H205" s="22"/>
      <c r="I205" s="23">
        <v>8300610</v>
      </c>
      <c r="J205" s="24">
        <f t="shared" si="24"/>
        <v>3000</v>
      </c>
      <c r="K205" s="26">
        <f t="shared" si="25"/>
        <v>7.7858015947843633</v>
      </c>
      <c r="L205" s="22"/>
      <c r="M205" s="20">
        <v>2496793</v>
      </c>
      <c r="N205" s="26">
        <v>3.8929999999999998</v>
      </c>
      <c r="O205" s="25">
        <f t="shared" si="26"/>
        <v>5.4438610721906695</v>
      </c>
      <c r="P205" s="22"/>
      <c r="Q205" s="24">
        <v>3368291</v>
      </c>
      <c r="R205" s="24">
        <f t="shared" si="27"/>
        <v>2119.7540903620338</v>
      </c>
      <c r="S205" s="26">
        <f t="shared" si="28"/>
        <v>3.1593877365034397</v>
      </c>
      <c r="T205" s="27">
        <f t="shared" si="29"/>
        <v>0.70658469678734459</v>
      </c>
      <c r="U205" s="22"/>
      <c r="V205" s="38">
        <f t="shared" si="30"/>
        <v>5.5013282590971322</v>
      </c>
      <c r="W205" s="22"/>
      <c r="X205" s="42">
        <f>I205-'(A) Current Law'!J203</f>
        <v>868451</v>
      </c>
      <c r="Y205" s="42">
        <f>J205-'(A) Current Law'!K203</f>
        <v>313.87488389407508</v>
      </c>
      <c r="Z205" s="38">
        <f>O205-'(A) Current Law'!P203</f>
        <v>0.69139872160473459</v>
      </c>
      <c r="AA205" s="44">
        <f>N205-'(A) Current Law'!O203</f>
        <v>0.40699999999999958</v>
      </c>
      <c r="AB205" s="42">
        <f>Q205-'(A) Current Law'!R203</f>
        <v>0</v>
      </c>
      <c r="AC205" s="42">
        <f>M205-'(A) Current Law'!N203</f>
        <v>131336</v>
      </c>
      <c r="AD205" s="38">
        <f>S205-'(A) Current Law'!T203</f>
        <v>0</v>
      </c>
    </row>
    <row r="206" spans="1:30">
      <c r="A206" s="28" t="s">
        <v>412</v>
      </c>
      <c r="B206" s="29" t="s">
        <v>413</v>
      </c>
      <c r="C206" s="30">
        <v>1696891967</v>
      </c>
      <c r="D206" s="21">
        <v>2249.58</v>
      </c>
      <c r="E206" s="22"/>
      <c r="F206" s="48">
        <v>3000</v>
      </c>
      <c r="G206" s="45">
        <f t="shared" si="31"/>
        <v>0</v>
      </c>
      <c r="H206" s="22"/>
      <c r="I206" s="23">
        <v>6748740</v>
      </c>
      <c r="J206" s="24">
        <f t="shared" si="24"/>
        <v>3000</v>
      </c>
      <c r="K206" s="26">
        <f t="shared" si="25"/>
        <v>3.9771182439689161</v>
      </c>
      <c r="L206" s="22"/>
      <c r="M206" s="20">
        <v>743074</v>
      </c>
      <c r="N206" s="26">
        <v>1.9890000000000001</v>
      </c>
      <c r="O206" s="25">
        <f t="shared" si="26"/>
        <v>3.539215292896722</v>
      </c>
      <c r="P206" s="22"/>
      <c r="Q206" s="24">
        <v>4200000</v>
      </c>
      <c r="R206" s="24">
        <f t="shared" si="27"/>
        <v>2197.331946407774</v>
      </c>
      <c r="S206" s="26">
        <f t="shared" si="28"/>
        <v>2.4751133729658346</v>
      </c>
      <c r="T206" s="27">
        <f t="shared" si="29"/>
        <v>0.73244398213592465</v>
      </c>
      <c r="U206" s="22"/>
      <c r="V206" s="38">
        <f t="shared" si="30"/>
        <v>2.9130163240380287</v>
      </c>
      <c r="W206" s="22"/>
      <c r="X206" s="42">
        <f>I206-'(A) Current Law'!J204</f>
        <v>955654</v>
      </c>
      <c r="Y206" s="42">
        <f>J206-'(A) Current Law'!K204</f>
        <v>424.81440980094067</v>
      </c>
      <c r="Z206" s="38">
        <f>O206-'(A) Current Law'!P204</f>
        <v>0.386355768516641</v>
      </c>
      <c r="AA206" s="44">
        <f>N206-'(A) Current Law'!O204</f>
        <v>0.46100000000000008</v>
      </c>
      <c r="AB206" s="42">
        <f>Q206-'(A) Current Law'!R204</f>
        <v>0</v>
      </c>
      <c r="AC206" s="42">
        <f>M206-'(A) Current Law'!N204</f>
        <v>300050</v>
      </c>
      <c r="AD206" s="38">
        <f>S206-'(A) Current Law'!T204</f>
        <v>0</v>
      </c>
    </row>
    <row r="207" spans="1:30">
      <c r="A207" s="28" t="s">
        <v>414</v>
      </c>
      <c r="B207" s="29" t="s">
        <v>415</v>
      </c>
      <c r="C207" s="30">
        <v>14537068518</v>
      </c>
      <c r="D207" s="21">
        <v>20770.07</v>
      </c>
      <c r="E207" s="22"/>
      <c r="F207" s="48">
        <v>3000</v>
      </c>
      <c r="G207" s="45">
        <f t="shared" si="31"/>
        <v>0</v>
      </c>
      <c r="H207" s="22"/>
      <c r="I207" s="23">
        <v>62310210</v>
      </c>
      <c r="J207" s="24">
        <f t="shared" si="24"/>
        <v>3000</v>
      </c>
      <c r="K207" s="26">
        <f t="shared" si="25"/>
        <v>4.2862981572142029</v>
      </c>
      <c r="L207" s="22"/>
      <c r="M207" s="20">
        <v>8606545</v>
      </c>
      <c r="N207" s="26">
        <v>2.1429999999999998</v>
      </c>
      <c r="O207" s="25">
        <f t="shared" si="26"/>
        <v>3.6942568533334885</v>
      </c>
      <c r="P207" s="22"/>
      <c r="Q207" s="24">
        <v>42000000</v>
      </c>
      <c r="R207" s="24">
        <f t="shared" si="27"/>
        <v>2436.5129727535823</v>
      </c>
      <c r="S207" s="26">
        <f t="shared" si="28"/>
        <v>2.8891657178333459</v>
      </c>
      <c r="T207" s="27">
        <f t="shared" si="29"/>
        <v>0.81217099091786082</v>
      </c>
      <c r="U207" s="22"/>
      <c r="V207" s="38">
        <f t="shared" si="30"/>
        <v>3.4812070217140598</v>
      </c>
      <c r="W207" s="22"/>
      <c r="X207" s="42">
        <f>I207-'(A) Current Law'!J205</f>
        <v>13134088</v>
      </c>
      <c r="Y207" s="42">
        <f>J207-'(A) Current Law'!K205</f>
        <v>632.35646292959063</v>
      </c>
      <c r="Z207" s="38">
        <f>O207-'(A) Current Law'!P205</f>
        <v>0.68454674941362192</v>
      </c>
      <c r="AA207" s="44">
        <f>N207-'(A) Current Law'!O205</f>
        <v>0.50299999999999989</v>
      </c>
      <c r="AB207" s="42">
        <f>Q207-'(A) Current Law'!R205</f>
        <v>0</v>
      </c>
      <c r="AC207" s="42">
        <f>M207-'(A) Current Law'!N205</f>
        <v>3182785</v>
      </c>
      <c r="AD207" s="38">
        <f>S207-'(A) Current Law'!T205</f>
        <v>0</v>
      </c>
    </row>
    <row r="208" spans="1:30" ht="31.2">
      <c r="A208" s="28" t="s">
        <v>416</v>
      </c>
      <c r="B208" s="29" t="s">
        <v>417</v>
      </c>
      <c r="C208" s="30">
        <v>34753464</v>
      </c>
      <c r="D208" s="21">
        <v>38.72</v>
      </c>
      <c r="E208" s="22"/>
      <c r="F208" s="48">
        <v>3000</v>
      </c>
      <c r="G208" s="45">
        <f t="shared" si="31"/>
        <v>0</v>
      </c>
      <c r="H208" s="22"/>
      <c r="I208" s="23">
        <v>180447.902</v>
      </c>
      <c r="J208" s="24">
        <f t="shared" si="24"/>
        <v>4660.3280475206611</v>
      </c>
      <c r="K208" s="26">
        <f t="shared" si="25"/>
        <v>5.1922278020976558</v>
      </c>
      <c r="L208" s="22"/>
      <c r="M208" s="20">
        <v>36319</v>
      </c>
      <c r="N208" s="26">
        <v>2.5960000000000001</v>
      </c>
      <c r="O208" s="25">
        <f t="shared" si="26"/>
        <v>4.147180896845275</v>
      </c>
      <c r="P208" s="22"/>
      <c r="Q208" s="24">
        <v>75000</v>
      </c>
      <c r="R208" s="24">
        <f t="shared" si="27"/>
        <v>2874.9741735537191</v>
      </c>
      <c r="S208" s="26">
        <f t="shared" si="28"/>
        <v>2.1580582585954597</v>
      </c>
      <c r="T208" s="27">
        <f t="shared" si="29"/>
        <v>0.61690381969639085</v>
      </c>
      <c r="U208" s="22"/>
      <c r="V208" s="38">
        <f t="shared" si="30"/>
        <v>3.2031051638478396</v>
      </c>
      <c r="W208" s="22"/>
      <c r="X208" s="42">
        <f>I208-'(A) Current Law'!J206</f>
        <v>-51741.097999999998</v>
      </c>
      <c r="Y208" s="42">
        <f>J208-'(A) Current Law'!K206</f>
        <v>-1336.2886880165288</v>
      </c>
      <c r="Z208" s="38">
        <f>O208-'(A) Current Law'!P206</f>
        <v>-0.46012961470545832</v>
      </c>
      <c r="AA208" s="44">
        <f>N208-'(A) Current Law'!O206</f>
        <v>-0.74500000000000011</v>
      </c>
      <c r="AB208" s="42">
        <f>Q208-'(A) Current Law'!R206</f>
        <v>0</v>
      </c>
      <c r="AC208" s="42">
        <f>M208-'(A) Current Law'!N206</f>
        <v>-35750</v>
      </c>
      <c r="AD208" s="38">
        <f>S208-'(A) Current Law'!T206</f>
        <v>0</v>
      </c>
    </row>
    <row r="209" spans="1:30">
      <c r="A209" s="28" t="s">
        <v>418</v>
      </c>
      <c r="B209" s="29" t="s">
        <v>419</v>
      </c>
      <c r="C209" s="30">
        <v>351430117</v>
      </c>
      <c r="D209" s="21">
        <v>273.02000000000004</v>
      </c>
      <c r="E209" s="22"/>
      <c r="F209" s="48">
        <v>3000</v>
      </c>
      <c r="G209" s="45">
        <f t="shared" si="31"/>
        <v>0</v>
      </c>
      <c r="H209" s="22"/>
      <c r="I209" s="23">
        <v>974428.82760000019</v>
      </c>
      <c r="J209" s="24">
        <f t="shared" si="24"/>
        <v>3569.0748941469492</v>
      </c>
      <c r="K209" s="26">
        <f t="shared" si="25"/>
        <v>2.7727527621088894</v>
      </c>
      <c r="L209" s="22"/>
      <c r="M209" s="20">
        <v>0</v>
      </c>
      <c r="N209" s="26">
        <v>1.3859999999999999</v>
      </c>
      <c r="O209" s="25">
        <f t="shared" si="26"/>
        <v>2.7727527621088894</v>
      </c>
      <c r="P209" s="22"/>
      <c r="Q209" s="24">
        <v>477000</v>
      </c>
      <c r="R209" s="24">
        <f t="shared" si="27"/>
        <v>1747.124752765365</v>
      </c>
      <c r="S209" s="26">
        <f t="shared" si="28"/>
        <v>1.3573111037606376</v>
      </c>
      <c r="T209" s="27">
        <f t="shared" si="29"/>
        <v>0.4895175373401483</v>
      </c>
      <c r="U209" s="22"/>
      <c r="V209" s="38">
        <f t="shared" si="30"/>
        <v>1.3573111037606376</v>
      </c>
      <c r="W209" s="22"/>
      <c r="X209" s="42">
        <f>I209-'(A) Current Law'!J207</f>
        <v>98169.827600000193</v>
      </c>
      <c r="Y209" s="42">
        <f>J209-'(A) Current Law'!K207</f>
        <v>359.57009596366652</v>
      </c>
      <c r="Z209" s="38">
        <f>O209-'(A) Current Law'!P207</f>
        <v>0.27934380934118996</v>
      </c>
      <c r="AA209" s="44">
        <f>N209-'(A) Current Law'!O207</f>
        <v>0.13899999999999979</v>
      </c>
      <c r="AB209" s="42">
        <f>Q209-'(A) Current Law'!R207</f>
        <v>0</v>
      </c>
      <c r="AC209" s="42">
        <f>M209-'(A) Current Law'!N207</f>
        <v>0</v>
      </c>
      <c r="AD209" s="38">
        <f>S209-'(A) Current Law'!T207</f>
        <v>0</v>
      </c>
    </row>
    <row r="210" spans="1:30">
      <c r="A210" s="28" t="s">
        <v>420</v>
      </c>
      <c r="B210" s="29" t="s">
        <v>421</v>
      </c>
      <c r="C210" s="30">
        <v>494385132</v>
      </c>
      <c r="D210" s="21">
        <v>3336.2000000000003</v>
      </c>
      <c r="E210" s="22"/>
      <c r="F210" s="48">
        <v>3000</v>
      </c>
      <c r="G210" s="45">
        <f t="shared" si="31"/>
        <v>0</v>
      </c>
      <c r="H210" s="22"/>
      <c r="I210" s="23">
        <v>10008600</v>
      </c>
      <c r="J210" s="24">
        <f t="shared" si="24"/>
        <v>2999.9999999999995</v>
      </c>
      <c r="K210" s="26">
        <f t="shared" si="25"/>
        <v>20.244540849177479</v>
      </c>
      <c r="L210" s="22"/>
      <c r="M210" s="20">
        <v>4237488</v>
      </c>
      <c r="N210" s="26">
        <v>10.122</v>
      </c>
      <c r="O210" s="25">
        <f t="shared" si="26"/>
        <v>11.673312214413439</v>
      </c>
      <c r="P210" s="22"/>
      <c r="Q210" s="24">
        <v>570000</v>
      </c>
      <c r="R210" s="24">
        <f t="shared" si="27"/>
        <v>1441.0071338648761</v>
      </c>
      <c r="S210" s="26">
        <f t="shared" si="28"/>
        <v>1.1529472937305081</v>
      </c>
      <c r="T210" s="27">
        <f t="shared" si="29"/>
        <v>0.48033571128829206</v>
      </c>
      <c r="U210" s="22"/>
      <c r="V210" s="38">
        <f t="shared" si="30"/>
        <v>9.7241759284945477</v>
      </c>
      <c r="W210" s="22"/>
      <c r="X210" s="42">
        <f>I210-'(A) Current Law'!J208</f>
        <v>2892854</v>
      </c>
      <c r="Y210" s="42">
        <f>J210-'(A) Current Law'!K208</f>
        <v>867.11048498291439</v>
      </c>
      <c r="Z210" s="38">
        <f>O210-'(A) Current Law'!P208</f>
        <v>3.2098275156057898</v>
      </c>
      <c r="AA210" s="44">
        <f>N210-'(A) Current Law'!O208</f>
        <v>2.9249999999999998</v>
      </c>
      <c r="AB210" s="42">
        <f>Q210-'(A) Current Law'!R208</f>
        <v>0</v>
      </c>
      <c r="AC210" s="42">
        <f>M210-'(A) Current Law'!N208</f>
        <v>1305963</v>
      </c>
      <c r="AD210" s="38">
        <f>S210-'(A) Current Law'!T208</f>
        <v>0</v>
      </c>
    </row>
    <row r="211" spans="1:30">
      <c r="A211" s="28" t="s">
        <v>422</v>
      </c>
      <c r="B211" s="29" t="s">
        <v>423</v>
      </c>
      <c r="C211" s="30">
        <v>118495940</v>
      </c>
      <c r="D211" s="21">
        <v>186.16</v>
      </c>
      <c r="E211" s="22"/>
      <c r="F211" s="48">
        <v>3000</v>
      </c>
      <c r="G211" s="45">
        <f t="shared" si="31"/>
        <v>0</v>
      </c>
      <c r="H211" s="22"/>
      <c r="I211" s="23">
        <v>710599.08600000001</v>
      </c>
      <c r="J211" s="24">
        <f t="shared" si="24"/>
        <v>3817.1416308551784</v>
      </c>
      <c r="K211" s="26">
        <f t="shared" si="25"/>
        <v>5.9968222202380943</v>
      </c>
      <c r="L211" s="22"/>
      <c r="M211" s="20">
        <v>171487</v>
      </c>
      <c r="N211" s="26">
        <v>2.9980000000000002</v>
      </c>
      <c r="O211" s="25">
        <f t="shared" si="26"/>
        <v>4.549624957614582</v>
      </c>
      <c r="P211" s="22"/>
      <c r="Q211" s="24">
        <v>470000</v>
      </c>
      <c r="R211" s="24">
        <f t="shared" si="27"/>
        <v>3445.8906317146543</v>
      </c>
      <c r="S211" s="26">
        <f t="shared" si="28"/>
        <v>3.9663806202980458</v>
      </c>
      <c r="T211" s="27">
        <f t="shared" si="29"/>
        <v>0.90274109921948309</v>
      </c>
      <c r="U211" s="22"/>
      <c r="V211" s="38">
        <f t="shared" si="30"/>
        <v>5.4135778829215582</v>
      </c>
      <c r="W211" s="22"/>
      <c r="X211" s="42">
        <f>I211-'(A) Current Law'!J209</f>
        <v>-42331.91399999999</v>
      </c>
      <c r="Y211" s="42">
        <f>J211-'(A) Current Law'!K209</f>
        <v>-227.39532660077339</v>
      </c>
      <c r="Z211" s="38">
        <f>O211-'(A) Current Law'!P209</f>
        <v>0.1055824022325158</v>
      </c>
      <c r="AA211" s="44">
        <f>N211-'(A) Current Law'!O209</f>
        <v>-0.17899999999999983</v>
      </c>
      <c r="AB211" s="42">
        <f>Q211-'(A) Current Law'!R209</f>
        <v>0</v>
      </c>
      <c r="AC211" s="42">
        <f>M211-'(A) Current Law'!N209</f>
        <v>-54843</v>
      </c>
      <c r="AD211" s="38">
        <f>S211-'(A) Current Law'!T209</f>
        <v>0</v>
      </c>
    </row>
    <row r="212" spans="1:30">
      <c r="A212" s="28" t="s">
        <v>424</v>
      </c>
      <c r="B212" s="29" t="s">
        <v>425</v>
      </c>
      <c r="C212" s="30">
        <v>2171337360</v>
      </c>
      <c r="D212" s="21">
        <v>2419.1800000000003</v>
      </c>
      <c r="E212" s="22"/>
      <c r="F212" s="48">
        <v>3000</v>
      </c>
      <c r="G212" s="45">
        <f t="shared" si="31"/>
        <v>0</v>
      </c>
      <c r="H212" s="22"/>
      <c r="I212" s="23">
        <v>7257540.0000000009</v>
      </c>
      <c r="J212" s="24">
        <f t="shared" si="24"/>
        <v>3000</v>
      </c>
      <c r="K212" s="26">
        <f t="shared" si="25"/>
        <v>3.342428557485881</v>
      </c>
      <c r="L212" s="22"/>
      <c r="M212" s="20">
        <v>260594</v>
      </c>
      <c r="N212" s="26">
        <v>1.671</v>
      </c>
      <c r="O212" s="25">
        <f t="shared" si="26"/>
        <v>3.2224131214690659</v>
      </c>
      <c r="P212" s="22"/>
      <c r="Q212" s="24">
        <v>4243812</v>
      </c>
      <c r="R212" s="24">
        <f t="shared" si="27"/>
        <v>1861.9557039988754</v>
      </c>
      <c r="S212" s="26">
        <f t="shared" si="28"/>
        <v>1.9544692032563749</v>
      </c>
      <c r="T212" s="27">
        <f t="shared" si="29"/>
        <v>0.62065190133295844</v>
      </c>
      <c r="U212" s="22"/>
      <c r="V212" s="38">
        <f t="shared" si="30"/>
        <v>2.0744846392731895</v>
      </c>
      <c r="W212" s="22"/>
      <c r="X212" s="42">
        <f>I212-'(A) Current Law'!J210</f>
        <v>-267307.99999999907</v>
      </c>
      <c r="Y212" s="42">
        <f>J212-'(A) Current Law'!K210</f>
        <v>-110.49529179308638</v>
      </c>
      <c r="Z212" s="38">
        <f>O212-'(A) Current Law'!P210</f>
        <v>7.1861242234601885E-2</v>
      </c>
      <c r="AA212" s="44">
        <f>N212-'(A) Current Law'!O210</f>
        <v>8.8999999999999968E-2</v>
      </c>
      <c r="AB212" s="42">
        <f>Q212-'(A) Current Law'!R210</f>
        <v>0</v>
      </c>
      <c r="AC212" s="42">
        <f>M212-'(A) Current Law'!N210</f>
        <v>-423343</v>
      </c>
      <c r="AD212" s="38">
        <f>S212-'(A) Current Law'!T210</f>
        <v>0</v>
      </c>
    </row>
    <row r="213" spans="1:30">
      <c r="A213" s="28" t="s">
        <v>426</v>
      </c>
      <c r="B213" s="29" t="s">
        <v>427</v>
      </c>
      <c r="C213" s="30">
        <v>537627542</v>
      </c>
      <c r="D213" s="21">
        <v>878.6400000000001</v>
      </c>
      <c r="E213" s="22"/>
      <c r="F213" s="48">
        <v>3000</v>
      </c>
      <c r="G213" s="45">
        <f t="shared" si="31"/>
        <v>0</v>
      </c>
      <c r="H213" s="22"/>
      <c r="I213" s="23">
        <v>2635920.0000000005</v>
      </c>
      <c r="J213" s="24">
        <f t="shared" si="24"/>
        <v>3000</v>
      </c>
      <c r="K213" s="26">
        <f t="shared" si="25"/>
        <v>4.9028738189160714</v>
      </c>
      <c r="L213" s="22"/>
      <c r="M213" s="20">
        <v>483951</v>
      </c>
      <c r="N213" s="26">
        <v>2.4510000000000001</v>
      </c>
      <c r="O213" s="25">
        <f t="shared" si="26"/>
        <v>4.0027134621760139</v>
      </c>
      <c r="P213" s="22"/>
      <c r="Q213" s="24">
        <v>1439136</v>
      </c>
      <c r="R213" s="24">
        <f t="shared" si="27"/>
        <v>2188.7086861513244</v>
      </c>
      <c r="S213" s="26">
        <f t="shared" si="28"/>
        <v>2.6768271481151165</v>
      </c>
      <c r="T213" s="27">
        <f t="shared" si="29"/>
        <v>0.72956956205044143</v>
      </c>
      <c r="U213" s="22"/>
      <c r="V213" s="38">
        <f t="shared" si="30"/>
        <v>3.5769875048551736</v>
      </c>
      <c r="W213" s="22"/>
      <c r="X213" s="42">
        <f>I213-'(A) Current Law'!J211</f>
        <v>605646.00000000047</v>
      </c>
      <c r="Y213" s="42">
        <f>J213-'(A) Current Law'!K211</f>
        <v>689.29937175635087</v>
      </c>
      <c r="Z213" s="38">
        <f>O213-'(A) Current Law'!P211</f>
        <v>0.84741380306740366</v>
      </c>
      <c r="AA213" s="44">
        <f>N213-'(A) Current Law'!O211</f>
        <v>0.56300000000000017</v>
      </c>
      <c r="AB213" s="42">
        <f>Q213-'(A) Current Law'!R211</f>
        <v>0</v>
      </c>
      <c r="AC213" s="42">
        <f>M213-'(A) Current Law'!N211</f>
        <v>150053</v>
      </c>
      <c r="AD213" s="38">
        <f>S213-'(A) Current Law'!T211</f>
        <v>0</v>
      </c>
    </row>
    <row r="214" spans="1:30">
      <c r="A214" s="28" t="s">
        <v>428</v>
      </c>
      <c r="B214" s="29" t="s">
        <v>429</v>
      </c>
      <c r="C214" s="30">
        <v>254720848</v>
      </c>
      <c r="D214" s="21">
        <v>676</v>
      </c>
      <c r="E214" s="22"/>
      <c r="F214" s="48">
        <v>3000</v>
      </c>
      <c r="G214" s="45">
        <f t="shared" si="31"/>
        <v>0</v>
      </c>
      <c r="H214" s="22"/>
      <c r="I214" s="23">
        <v>2113067.8528</v>
      </c>
      <c r="J214" s="24">
        <f t="shared" si="24"/>
        <v>3125.8400189349113</v>
      </c>
      <c r="K214" s="26">
        <f t="shared" si="25"/>
        <v>8.2956219304043781</v>
      </c>
      <c r="L214" s="22"/>
      <c r="M214" s="20">
        <v>661480</v>
      </c>
      <c r="N214" s="26">
        <v>4.1479999999999997</v>
      </c>
      <c r="O214" s="25">
        <f t="shared" si="26"/>
        <v>5.6987398722856009</v>
      </c>
      <c r="P214" s="22"/>
      <c r="Q214" s="24">
        <v>860371</v>
      </c>
      <c r="R214" s="24">
        <f t="shared" si="27"/>
        <v>2251.2588757396452</v>
      </c>
      <c r="S214" s="26">
        <f t="shared" si="28"/>
        <v>3.3777015378026696</v>
      </c>
      <c r="T214" s="27">
        <f t="shared" si="29"/>
        <v>0.72020924362812777</v>
      </c>
      <c r="U214" s="22"/>
      <c r="V214" s="38">
        <f t="shared" si="30"/>
        <v>5.9745835959214455</v>
      </c>
      <c r="W214" s="22"/>
      <c r="X214" s="42">
        <f>I214-'(A) Current Law'!J212</f>
        <v>219513.85279999999</v>
      </c>
      <c r="Y214" s="42">
        <f>J214-'(A) Current Law'!K212</f>
        <v>324.72463431952656</v>
      </c>
      <c r="Z214" s="38">
        <f>O214-'(A) Current Law'!P212</f>
        <v>0.7148486440340367</v>
      </c>
      <c r="AA214" s="44">
        <f>N214-'(A) Current Law'!O212</f>
        <v>0.43099999999999961</v>
      </c>
      <c r="AB214" s="42">
        <f>Q214-'(A) Current Law'!R212</f>
        <v>0</v>
      </c>
      <c r="AC214" s="42">
        <f>M214-'(A) Current Law'!N212</f>
        <v>37427</v>
      </c>
      <c r="AD214" s="38">
        <f>S214-'(A) Current Law'!T212</f>
        <v>0</v>
      </c>
    </row>
    <row r="215" spans="1:30">
      <c r="A215" s="28" t="s">
        <v>430</v>
      </c>
      <c r="B215" s="29" t="s">
        <v>431</v>
      </c>
      <c r="C215" s="30">
        <v>404654285</v>
      </c>
      <c r="D215" s="21">
        <v>649.67999999999995</v>
      </c>
      <c r="E215" s="22"/>
      <c r="F215" s="48">
        <v>3000</v>
      </c>
      <c r="G215" s="45">
        <f t="shared" si="31"/>
        <v>0</v>
      </c>
      <c r="H215" s="22"/>
      <c r="I215" s="23">
        <v>1998096.7111999998</v>
      </c>
      <c r="J215" s="24">
        <f t="shared" si="24"/>
        <v>3075.5090370644007</v>
      </c>
      <c r="K215" s="26">
        <f t="shared" si="25"/>
        <v>4.937787106838619</v>
      </c>
      <c r="L215" s="22"/>
      <c r="M215" s="20">
        <v>371457</v>
      </c>
      <c r="N215" s="26">
        <v>2.4689999999999999</v>
      </c>
      <c r="O215" s="25">
        <f t="shared" si="26"/>
        <v>4.019825741373281</v>
      </c>
      <c r="P215" s="22"/>
      <c r="Q215" s="24">
        <v>1050000</v>
      </c>
      <c r="R215" s="24">
        <f t="shared" si="27"/>
        <v>2187.9340598448471</v>
      </c>
      <c r="S215" s="26">
        <f t="shared" si="28"/>
        <v>2.5948075651787552</v>
      </c>
      <c r="T215" s="27">
        <f t="shared" si="29"/>
        <v>0.71140550506502442</v>
      </c>
      <c r="U215" s="22"/>
      <c r="V215" s="38">
        <f t="shared" si="30"/>
        <v>3.5127689306440928</v>
      </c>
      <c r="W215" s="22"/>
      <c r="X215" s="42">
        <f>I215-'(A) Current Law'!J213</f>
        <v>140013.71119999979</v>
      </c>
      <c r="Y215" s="42">
        <f>J215-'(A) Current Law'!K213</f>
        <v>215.51180765915478</v>
      </c>
      <c r="Z215" s="38">
        <f>O215-'(A) Current Law'!P213</f>
        <v>0.30221034530747604</v>
      </c>
      <c r="AA215" s="44">
        <f>N215-'(A) Current Law'!O213</f>
        <v>0.32799999999999985</v>
      </c>
      <c r="AB215" s="42">
        <f>Q215-'(A) Current Law'!R213</f>
        <v>0</v>
      </c>
      <c r="AC215" s="42">
        <f>M215-'(A) Current Law'!N213</f>
        <v>17723</v>
      </c>
      <c r="AD215" s="38">
        <f>S215-'(A) Current Law'!T213</f>
        <v>0</v>
      </c>
    </row>
    <row r="216" spans="1:30">
      <c r="A216" s="28" t="s">
        <v>432</v>
      </c>
      <c r="B216" s="29" t="s">
        <v>433</v>
      </c>
      <c r="C216" s="30">
        <v>19123067735</v>
      </c>
      <c r="D216" s="21">
        <v>13535.579999999998</v>
      </c>
      <c r="E216" s="22"/>
      <c r="F216" s="48">
        <v>3000</v>
      </c>
      <c r="G216" s="45">
        <f t="shared" si="31"/>
        <v>0</v>
      </c>
      <c r="H216" s="22"/>
      <c r="I216" s="23">
        <v>40606739.999999993</v>
      </c>
      <c r="J216" s="24">
        <f t="shared" si="24"/>
        <v>3000</v>
      </c>
      <c r="K216" s="26">
        <f t="shared" si="25"/>
        <v>2.1234427740732986</v>
      </c>
      <c r="L216" s="22"/>
      <c r="M216" s="20">
        <v>0</v>
      </c>
      <c r="N216" s="26">
        <v>1.0620000000000001</v>
      </c>
      <c r="O216" s="25">
        <f t="shared" si="26"/>
        <v>2.1234427740732986</v>
      </c>
      <c r="P216" s="22"/>
      <c r="Q216" s="24">
        <v>29000000</v>
      </c>
      <c r="R216" s="24">
        <f t="shared" si="27"/>
        <v>2142.5014665053145</v>
      </c>
      <c r="S216" s="26">
        <f t="shared" si="28"/>
        <v>1.5164930858307186</v>
      </c>
      <c r="T216" s="27">
        <f t="shared" si="29"/>
        <v>0.71416715550177157</v>
      </c>
      <c r="U216" s="22"/>
      <c r="V216" s="38">
        <f t="shared" si="30"/>
        <v>1.5164930858307186</v>
      </c>
      <c r="W216" s="22"/>
      <c r="X216" s="42">
        <f>I216-'(A) Current Law'!J214</f>
        <v>5836609.9999999925</v>
      </c>
      <c r="Y216" s="42">
        <f>J216-'(A) Current Law'!K214</f>
        <v>431.20501670412295</v>
      </c>
      <c r="Z216" s="38">
        <f>O216-'(A) Current Law'!P214</f>
        <v>0.30521305895484208</v>
      </c>
      <c r="AA216" s="44">
        <f>N216-'(A) Current Law'!O214</f>
        <v>0.18200000000000005</v>
      </c>
      <c r="AB216" s="42">
        <f>Q216-'(A) Current Law'!R214</f>
        <v>0</v>
      </c>
      <c r="AC216" s="42">
        <f>M216-'(A) Current Law'!N214</f>
        <v>0</v>
      </c>
      <c r="AD216" s="38">
        <f>S216-'(A) Current Law'!T214</f>
        <v>0</v>
      </c>
    </row>
    <row r="217" spans="1:30">
      <c r="A217" s="28" t="s">
        <v>434</v>
      </c>
      <c r="B217" s="29" t="s">
        <v>435</v>
      </c>
      <c r="C217" s="30">
        <v>292503063</v>
      </c>
      <c r="D217" s="21">
        <v>381.31</v>
      </c>
      <c r="E217" s="22"/>
      <c r="F217" s="48">
        <v>3000</v>
      </c>
      <c r="G217" s="45">
        <f t="shared" si="31"/>
        <v>0</v>
      </c>
      <c r="H217" s="22"/>
      <c r="I217" s="23">
        <v>1262578.0819999999</v>
      </c>
      <c r="J217" s="24">
        <f t="shared" si="24"/>
        <v>3311.1591146311398</v>
      </c>
      <c r="K217" s="26">
        <f t="shared" si="25"/>
        <v>4.3164610621530484</v>
      </c>
      <c r="L217" s="22"/>
      <c r="M217" s="20">
        <v>177568</v>
      </c>
      <c r="N217" s="26">
        <v>2.1579999999999999</v>
      </c>
      <c r="O217" s="25">
        <f t="shared" si="26"/>
        <v>3.7093973337298007</v>
      </c>
      <c r="P217" s="22"/>
      <c r="Q217" s="24">
        <v>399800</v>
      </c>
      <c r="R217" s="24">
        <f t="shared" si="27"/>
        <v>1514.1695733130523</v>
      </c>
      <c r="S217" s="26">
        <f t="shared" si="28"/>
        <v>1.3668232937444487</v>
      </c>
      <c r="T217" s="27">
        <f t="shared" si="29"/>
        <v>0.45729290586560334</v>
      </c>
      <c r="U217" s="22"/>
      <c r="V217" s="38">
        <f t="shared" si="30"/>
        <v>1.9738870221676963</v>
      </c>
      <c r="W217" s="22"/>
      <c r="X217" s="42">
        <f>I217-'(A) Current Law'!J215</f>
        <v>110783.08199999994</v>
      </c>
      <c r="Y217" s="42">
        <f>J217-'(A) Current Law'!K215</f>
        <v>290.53285253468266</v>
      </c>
      <c r="Z217" s="38">
        <f>O217-'(A) Current Law'!P215</f>
        <v>0.47362950862500863</v>
      </c>
      <c r="AA217" s="44">
        <f>N217-'(A) Current Law'!O215</f>
        <v>0.18899999999999983</v>
      </c>
      <c r="AB217" s="42">
        <f>Q217-'(A) Current Law'!R215</f>
        <v>0</v>
      </c>
      <c r="AC217" s="42">
        <f>M217-'(A) Current Law'!N215</f>
        <v>-27755</v>
      </c>
      <c r="AD217" s="38">
        <f>S217-'(A) Current Law'!T215</f>
        <v>0</v>
      </c>
    </row>
    <row r="218" spans="1:30">
      <c r="A218" s="28" t="s">
        <v>436</v>
      </c>
      <c r="B218" s="29" t="s">
        <v>437</v>
      </c>
      <c r="C218" s="30">
        <v>5697076828</v>
      </c>
      <c r="D218" s="21">
        <v>10456.519999999999</v>
      </c>
      <c r="E218" s="22"/>
      <c r="F218" s="48">
        <v>3000</v>
      </c>
      <c r="G218" s="45">
        <f t="shared" si="31"/>
        <v>0</v>
      </c>
      <c r="H218" s="22"/>
      <c r="I218" s="23">
        <v>31369559.999999996</v>
      </c>
      <c r="J218" s="24">
        <f t="shared" si="24"/>
        <v>3000</v>
      </c>
      <c r="K218" s="26">
        <f t="shared" si="25"/>
        <v>5.5062553915061931</v>
      </c>
      <c r="L218" s="22"/>
      <c r="M218" s="20">
        <v>6848204</v>
      </c>
      <c r="N218" s="26">
        <v>2.7530000000000001</v>
      </c>
      <c r="O218" s="25">
        <f t="shared" si="26"/>
        <v>4.3041996343602751</v>
      </c>
      <c r="P218" s="22"/>
      <c r="Q218" s="24">
        <v>17318000</v>
      </c>
      <c r="R218" s="24">
        <f t="shared" si="27"/>
        <v>2311.113448833838</v>
      </c>
      <c r="S218" s="26">
        <f t="shared" si="28"/>
        <v>3.039804538862013</v>
      </c>
      <c r="T218" s="27">
        <f t="shared" si="29"/>
        <v>0.77037114961127928</v>
      </c>
      <c r="U218" s="22"/>
      <c r="V218" s="38">
        <f t="shared" si="30"/>
        <v>4.2418602960079301</v>
      </c>
      <c r="W218" s="22"/>
      <c r="X218" s="42">
        <f>I218-'(A) Current Law'!J216</f>
        <v>7442549.9999999963</v>
      </c>
      <c r="Y218" s="42">
        <f>J218-'(A) Current Law'!K216</f>
        <v>711.76165684185526</v>
      </c>
      <c r="Z218" s="38">
        <f>O218-'(A) Current Law'!P216</f>
        <v>0.93729998053661401</v>
      </c>
      <c r="AA218" s="44">
        <f>N218-'(A) Current Law'!O216</f>
        <v>0.65300000000000002</v>
      </c>
      <c r="AB218" s="42">
        <f>Q218-'(A) Current Law'!R216</f>
        <v>0</v>
      </c>
      <c r="AC218" s="42">
        <f>M218-'(A) Current Law'!N216</f>
        <v>2102680</v>
      </c>
      <c r="AD218" s="38">
        <f>S218-'(A) Current Law'!T216</f>
        <v>0</v>
      </c>
    </row>
    <row r="219" spans="1:30">
      <c r="A219" s="28" t="s">
        <v>438</v>
      </c>
      <c r="B219" s="29" t="s">
        <v>439</v>
      </c>
      <c r="C219" s="30">
        <v>2093254102</v>
      </c>
      <c r="D219" s="21">
        <v>2087.2800000000002</v>
      </c>
      <c r="E219" s="22"/>
      <c r="F219" s="48">
        <v>3000</v>
      </c>
      <c r="G219" s="45">
        <f t="shared" si="31"/>
        <v>0</v>
      </c>
      <c r="H219" s="22"/>
      <c r="I219" s="23">
        <v>6261840.0000000009</v>
      </c>
      <c r="J219" s="24">
        <f t="shared" si="24"/>
        <v>3000</v>
      </c>
      <c r="K219" s="26">
        <f t="shared" si="25"/>
        <v>2.9914380647897096</v>
      </c>
      <c r="L219" s="22"/>
      <c r="M219" s="20">
        <v>0</v>
      </c>
      <c r="N219" s="26">
        <v>1.496</v>
      </c>
      <c r="O219" s="25">
        <f t="shared" si="26"/>
        <v>2.9914380647897096</v>
      </c>
      <c r="P219" s="22"/>
      <c r="Q219" s="24">
        <v>3688000</v>
      </c>
      <c r="R219" s="24">
        <f t="shared" si="27"/>
        <v>1766.8927982829327</v>
      </c>
      <c r="S219" s="26">
        <f t="shared" si="28"/>
        <v>1.7618501243954567</v>
      </c>
      <c r="T219" s="27">
        <f t="shared" si="29"/>
        <v>0.58896426609431085</v>
      </c>
      <c r="U219" s="22"/>
      <c r="V219" s="38">
        <f t="shared" si="30"/>
        <v>1.7618501243954567</v>
      </c>
      <c r="W219" s="22"/>
      <c r="X219" s="42">
        <f>I219-'(A) Current Law'!J217</f>
        <v>1406358.0000000009</v>
      </c>
      <c r="Y219" s="42">
        <f>J219-'(A) Current Law'!K217</f>
        <v>673.77543980683004</v>
      </c>
      <c r="Z219" s="38">
        <f>O219-'(A) Current Law'!P217</f>
        <v>0.67185249925286028</v>
      </c>
      <c r="AA219" s="44">
        <f>N219-'(A) Current Law'!O217</f>
        <v>0.33600000000000008</v>
      </c>
      <c r="AB219" s="42">
        <f>Q219-'(A) Current Law'!R217</f>
        <v>0</v>
      </c>
      <c r="AC219" s="42">
        <f>M219-'(A) Current Law'!N217</f>
        <v>0</v>
      </c>
      <c r="AD219" s="38">
        <f>S219-'(A) Current Law'!T217</f>
        <v>0</v>
      </c>
    </row>
    <row r="220" spans="1:30">
      <c r="A220" s="28" t="s">
        <v>440</v>
      </c>
      <c r="B220" s="29" t="s">
        <v>441</v>
      </c>
      <c r="C220" s="30">
        <v>287979944</v>
      </c>
      <c r="D220" s="21">
        <v>330.88</v>
      </c>
      <c r="E220" s="22"/>
      <c r="F220" s="48">
        <v>3000</v>
      </c>
      <c r="G220" s="45">
        <f t="shared" si="31"/>
        <v>0</v>
      </c>
      <c r="H220" s="22"/>
      <c r="I220" s="23">
        <v>1124150.6940000001</v>
      </c>
      <c r="J220" s="24">
        <f t="shared" si="24"/>
        <v>3397.4573682301743</v>
      </c>
      <c r="K220" s="26">
        <f t="shared" si="25"/>
        <v>3.9035728613100922</v>
      </c>
      <c r="L220" s="22"/>
      <c r="M220" s="20">
        <v>115467</v>
      </c>
      <c r="N220" s="26">
        <v>1.952</v>
      </c>
      <c r="O220" s="25">
        <f t="shared" si="26"/>
        <v>3.5026178559156889</v>
      </c>
      <c r="P220" s="22"/>
      <c r="Q220" s="24">
        <v>881000</v>
      </c>
      <c r="R220" s="24">
        <f t="shared" si="27"/>
        <v>3011.5661266924567</v>
      </c>
      <c r="S220" s="26">
        <f t="shared" si="28"/>
        <v>3.0592408199093195</v>
      </c>
      <c r="T220" s="27">
        <f t="shared" si="29"/>
        <v>0.88641763539221718</v>
      </c>
      <c r="U220" s="22"/>
      <c r="V220" s="38">
        <f t="shared" si="30"/>
        <v>3.4601958253037228</v>
      </c>
      <c r="W220" s="22"/>
      <c r="X220" s="42">
        <f>I220-'(A) Current Law'!J218</f>
        <v>-88875.305999999866</v>
      </c>
      <c r="Y220" s="42">
        <f>J220-'(A) Current Law'!K218</f>
        <v>-268.60283486460321</v>
      </c>
      <c r="Z220" s="38">
        <f>O220-'(A) Current Law'!P218</f>
        <v>-0.14058724172819437</v>
      </c>
      <c r="AA220" s="44">
        <f>N220-'(A) Current Law'!O218</f>
        <v>0.11599999999999988</v>
      </c>
      <c r="AB220" s="42">
        <f>Q220-'(A) Current Law'!R218</f>
        <v>0</v>
      </c>
      <c r="AC220" s="42">
        <f>M220-'(A) Current Law'!N218</f>
        <v>-48389</v>
      </c>
      <c r="AD220" s="38">
        <f>S220-'(A) Current Law'!T218</f>
        <v>0</v>
      </c>
    </row>
    <row r="221" spans="1:30">
      <c r="A221" s="28" t="s">
        <v>442</v>
      </c>
      <c r="B221" s="29" t="s">
        <v>443</v>
      </c>
      <c r="C221" s="30">
        <v>939121882</v>
      </c>
      <c r="D221" s="21">
        <v>1610.48</v>
      </c>
      <c r="E221" s="22"/>
      <c r="F221" s="48">
        <v>3000</v>
      </c>
      <c r="G221" s="45">
        <f t="shared" si="31"/>
        <v>0</v>
      </c>
      <c r="H221" s="22"/>
      <c r="I221" s="23">
        <v>4831440</v>
      </c>
      <c r="J221" s="24">
        <f t="shared" si="24"/>
        <v>3000</v>
      </c>
      <c r="K221" s="26">
        <f t="shared" si="25"/>
        <v>5.1446357417534863</v>
      </c>
      <c r="L221" s="22"/>
      <c r="M221" s="20">
        <v>958962</v>
      </c>
      <c r="N221" s="26">
        <v>2.5720000000000001</v>
      </c>
      <c r="O221" s="25">
        <f t="shared" si="26"/>
        <v>4.1235094977799704</v>
      </c>
      <c r="P221" s="22"/>
      <c r="Q221" s="24">
        <v>2455000</v>
      </c>
      <c r="R221" s="24">
        <f t="shared" si="27"/>
        <v>2119.8412895534252</v>
      </c>
      <c r="S221" s="26">
        <f t="shared" si="28"/>
        <v>2.6141441777202674</v>
      </c>
      <c r="T221" s="27">
        <f t="shared" si="29"/>
        <v>0.706613763184475</v>
      </c>
      <c r="U221" s="22"/>
      <c r="V221" s="38">
        <f t="shared" si="30"/>
        <v>3.6352704216937841</v>
      </c>
      <c r="W221" s="22"/>
      <c r="X221" s="42">
        <f>I221-'(A) Current Law'!J219</f>
        <v>543869</v>
      </c>
      <c r="Y221" s="42">
        <f>J221-'(A) Current Law'!K219</f>
        <v>337.70614971933855</v>
      </c>
      <c r="Z221" s="38">
        <f>O221-'(A) Current Law'!P219</f>
        <v>0.57389036538284044</v>
      </c>
      <c r="AA221" s="44">
        <f>N221-'(A) Current Law'!O219</f>
        <v>0.28900000000000015</v>
      </c>
      <c r="AB221" s="42">
        <f>Q221-'(A) Current Law'!R219</f>
        <v>0</v>
      </c>
      <c r="AC221" s="42">
        <f>M221-'(A) Current Law'!N219</f>
        <v>4916</v>
      </c>
      <c r="AD221" s="38">
        <f>S221-'(A) Current Law'!T219</f>
        <v>0</v>
      </c>
    </row>
    <row r="222" spans="1:30">
      <c r="A222" s="28" t="s">
        <v>444</v>
      </c>
      <c r="B222" s="29" t="s">
        <v>445</v>
      </c>
      <c r="C222" s="30">
        <v>3520104672</v>
      </c>
      <c r="D222" s="21">
        <v>3074.08</v>
      </c>
      <c r="E222" s="22"/>
      <c r="F222" s="48">
        <v>3000</v>
      </c>
      <c r="G222" s="45">
        <f t="shared" si="31"/>
        <v>0</v>
      </c>
      <c r="H222" s="22"/>
      <c r="I222" s="23">
        <v>9222240</v>
      </c>
      <c r="J222" s="24">
        <f t="shared" si="24"/>
        <v>3000</v>
      </c>
      <c r="K222" s="26">
        <f t="shared" si="25"/>
        <v>2.6198766398501006</v>
      </c>
      <c r="L222" s="22"/>
      <c r="M222" s="20">
        <v>0</v>
      </c>
      <c r="N222" s="26">
        <v>1.31</v>
      </c>
      <c r="O222" s="25">
        <f t="shared" si="26"/>
        <v>2.6198766398501006</v>
      </c>
      <c r="P222" s="22"/>
      <c r="Q222" s="24">
        <v>5829000</v>
      </c>
      <c r="R222" s="24">
        <f t="shared" si="27"/>
        <v>1896.177067610472</v>
      </c>
      <c r="S222" s="26">
        <f t="shared" si="28"/>
        <v>1.6559166681507134</v>
      </c>
      <c r="T222" s="27">
        <f t="shared" si="29"/>
        <v>0.632059022536824</v>
      </c>
      <c r="U222" s="22"/>
      <c r="V222" s="38">
        <f t="shared" si="30"/>
        <v>1.6559166681507134</v>
      </c>
      <c r="W222" s="22"/>
      <c r="X222" s="42">
        <f>I222-'(A) Current Law'!J220</f>
        <v>2275879</v>
      </c>
      <c r="Y222" s="42">
        <f>J222-'(A) Current Law'!K220</f>
        <v>740.34475355228233</v>
      </c>
      <c r="Z222" s="38">
        <f>O222-'(A) Current Law'!P220</f>
        <v>0.64653730842240131</v>
      </c>
      <c r="AA222" s="44">
        <f>N222-'(A) Current Law'!O220</f>
        <v>0.34800000000000009</v>
      </c>
      <c r="AB222" s="42">
        <f>Q222-'(A) Current Law'!R220</f>
        <v>0</v>
      </c>
      <c r="AC222" s="42">
        <f>M222-'(A) Current Law'!N220</f>
        <v>0</v>
      </c>
      <c r="AD222" s="38">
        <f>S222-'(A) Current Law'!T220</f>
        <v>0</v>
      </c>
    </row>
    <row r="223" spans="1:30">
      <c r="A223" s="28" t="s">
        <v>446</v>
      </c>
      <c r="B223" s="29" t="s">
        <v>447</v>
      </c>
      <c r="C223" s="30">
        <v>1245526639</v>
      </c>
      <c r="D223" s="21">
        <v>2015.1399999999999</v>
      </c>
      <c r="E223" s="22"/>
      <c r="F223" s="48">
        <v>3000</v>
      </c>
      <c r="G223" s="45">
        <f t="shared" si="31"/>
        <v>0</v>
      </c>
      <c r="H223" s="22"/>
      <c r="I223" s="23">
        <v>6045420</v>
      </c>
      <c r="J223" s="24">
        <f t="shared" si="24"/>
        <v>3000</v>
      </c>
      <c r="K223" s="26">
        <f t="shared" si="25"/>
        <v>4.8537059029533935</v>
      </c>
      <c r="L223" s="22"/>
      <c r="M223" s="20">
        <v>1091015</v>
      </c>
      <c r="N223" s="26">
        <v>2.427</v>
      </c>
      <c r="O223" s="25">
        <f t="shared" si="26"/>
        <v>3.9777591621627293</v>
      </c>
      <c r="P223" s="22"/>
      <c r="Q223" s="24">
        <v>3388000</v>
      </c>
      <c r="R223" s="24">
        <f t="shared" si="27"/>
        <v>2222.6817987832114</v>
      </c>
      <c r="S223" s="26">
        <f t="shared" si="28"/>
        <v>2.7201345149230485</v>
      </c>
      <c r="T223" s="27">
        <f t="shared" si="29"/>
        <v>0.74089393292773698</v>
      </c>
      <c r="U223" s="22"/>
      <c r="V223" s="38">
        <f t="shared" si="30"/>
        <v>3.5960812557137123</v>
      </c>
      <c r="W223" s="22"/>
      <c r="X223" s="42">
        <f>I223-'(A) Current Law'!J221</f>
        <v>1051957</v>
      </c>
      <c r="Y223" s="42">
        <f>J223-'(A) Current Law'!K221</f>
        <v>522.02675744613271</v>
      </c>
      <c r="Z223" s="38">
        <f>O223-'(A) Current Law'!P221</f>
        <v>0.70647947016731782</v>
      </c>
      <c r="AA223" s="44">
        <f>N223-'(A) Current Law'!O221</f>
        <v>0.42200000000000015</v>
      </c>
      <c r="AB223" s="42">
        <f>Q223-'(A) Current Law'!R221</f>
        <v>0</v>
      </c>
      <c r="AC223" s="42">
        <f>M223-'(A) Current Law'!N221</f>
        <v>172018</v>
      </c>
      <c r="AD223" s="38">
        <f>S223-'(A) Current Law'!T221</f>
        <v>0</v>
      </c>
    </row>
    <row r="224" spans="1:30">
      <c r="A224" s="28" t="s">
        <v>448</v>
      </c>
      <c r="B224" s="29" t="s">
        <v>449</v>
      </c>
      <c r="C224" s="30">
        <v>70767691</v>
      </c>
      <c r="D224" s="21">
        <v>34.129999999999995</v>
      </c>
      <c r="E224" s="22"/>
      <c r="F224" s="48">
        <v>3000</v>
      </c>
      <c r="G224" s="45">
        <f t="shared" si="31"/>
        <v>0</v>
      </c>
      <c r="H224" s="22"/>
      <c r="I224" s="23">
        <v>182830.95919999998</v>
      </c>
      <c r="J224" s="24">
        <f t="shared" si="24"/>
        <v>5356.8988924699679</v>
      </c>
      <c r="K224" s="26">
        <f t="shared" si="25"/>
        <v>2.5835371568078993</v>
      </c>
      <c r="L224" s="22"/>
      <c r="M224" s="20">
        <v>0</v>
      </c>
      <c r="N224" s="26">
        <v>1.292</v>
      </c>
      <c r="O224" s="25">
        <f t="shared" si="26"/>
        <v>2.5835371568078993</v>
      </c>
      <c r="P224" s="22"/>
      <c r="Q224" s="24">
        <v>0</v>
      </c>
      <c r="R224" s="24">
        <f t="shared" si="27"/>
        <v>0</v>
      </c>
      <c r="S224" s="26">
        <f t="shared" si="28"/>
        <v>0</v>
      </c>
      <c r="T224" s="27">
        <f t="shared" si="29"/>
        <v>0</v>
      </c>
      <c r="U224" s="22"/>
      <c r="V224" s="38">
        <f t="shared" si="30"/>
        <v>0</v>
      </c>
      <c r="W224" s="22"/>
      <c r="X224" s="42">
        <f>I224-'(A) Current Law'!J222</f>
        <v>-13580.040800000017</v>
      </c>
      <c r="Y224" s="42">
        <f>J224-'(A) Current Law'!K222</f>
        <v>-397.89161441547094</v>
      </c>
      <c r="Z224" s="38">
        <f>O224-'(A) Current Law'!P222</f>
        <v>-7.7917489211284607E-2</v>
      </c>
      <c r="AA224" s="44">
        <f>N224-'(A) Current Law'!O222</f>
        <v>-8.8999999999999968E-2</v>
      </c>
      <c r="AB224" s="42">
        <f>Q224-'(A) Current Law'!R222</f>
        <v>0</v>
      </c>
      <c r="AC224" s="42">
        <f>M224-'(A) Current Law'!N222</f>
        <v>-8066</v>
      </c>
      <c r="AD224" s="38">
        <f>S224-'(A) Current Law'!T222</f>
        <v>0</v>
      </c>
    </row>
    <row r="225" spans="1:30">
      <c r="A225" s="28" t="s">
        <v>450</v>
      </c>
      <c r="B225" s="29" t="s">
        <v>451</v>
      </c>
      <c r="C225" s="30">
        <v>109282259</v>
      </c>
      <c r="D225" s="21">
        <v>209.23</v>
      </c>
      <c r="E225" s="22"/>
      <c r="F225" s="48">
        <v>3000</v>
      </c>
      <c r="G225" s="45">
        <f t="shared" si="31"/>
        <v>0</v>
      </c>
      <c r="H225" s="22"/>
      <c r="I225" s="23">
        <v>800895.96439999994</v>
      </c>
      <c r="J225" s="24">
        <f t="shared" si="24"/>
        <v>3827.8256674473068</v>
      </c>
      <c r="K225" s="26">
        <f t="shared" si="25"/>
        <v>7.3286915161590862</v>
      </c>
      <c r="L225" s="22"/>
      <c r="M225" s="20">
        <v>230935</v>
      </c>
      <c r="N225" s="26">
        <v>3.6640000000000001</v>
      </c>
      <c r="O225" s="25">
        <f t="shared" si="26"/>
        <v>5.2154939842522827</v>
      </c>
      <c r="P225" s="22"/>
      <c r="Q225" s="24">
        <v>526301</v>
      </c>
      <c r="R225" s="24">
        <f t="shared" si="27"/>
        <v>3619.1559527792383</v>
      </c>
      <c r="S225" s="26">
        <f t="shared" si="28"/>
        <v>4.8159784105487793</v>
      </c>
      <c r="T225" s="27">
        <f t="shared" si="29"/>
        <v>0.94548609764476932</v>
      </c>
      <c r="U225" s="22"/>
      <c r="V225" s="38">
        <f t="shared" si="30"/>
        <v>6.9291759424555819</v>
      </c>
      <c r="W225" s="22"/>
      <c r="X225" s="42">
        <f>I225-'(A) Current Law'!J223</f>
        <v>16130.964399999939</v>
      </c>
      <c r="Y225" s="42">
        <f>J225-'(A) Current Law'!K223</f>
        <v>77.096804473545944</v>
      </c>
      <c r="Z225" s="38">
        <f>O225-'(A) Current Law'!P223</f>
        <v>0.35811818641120752</v>
      </c>
      <c r="AA225" s="44">
        <f>N225-'(A) Current Law'!O223</f>
        <v>7.2999999999999954E-2</v>
      </c>
      <c r="AB225" s="42">
        <f>Q225-'(A) Current Law'!R223</f>
        <v>0</v>
      </c>
      <c r="AC225" s="42">
        <f>M225-'(A) Current Law'!N223</f>
        <v>-23005</v>
      </c>
      <c r="AD225" s="38">
        <f>S225-'(A) Current Law'!T223</f>
        <v>0</v>
      </c>
    </row>
    <row r="226" spans="1:30">
      <c r="A226" s="28" t="s">
        <v>452</v>
      </c>
      <c r="B226" s="29" t="s">
        <v>453</v>
      </c>
      <c r="C226" s="30">
        <v>481713851</v>
      </c>
      <c r="D226" s="21">
        <v>1398.8799999999999</v>
      </c>
      <c r="E226" s="22"/>
      <c r="F226" s="48">
        <v>3000</v>
      </c>
      <c r="G226" s="45">
        <f t="shared" si="31"/>
        <v>0</v>
      </c>
      <c r="H226" s="22"/>
      <c r="I226" s="23">
        <v>4196640</v>
      </c>
      <c r="J226" s="24">
        <f t="shared" si="24"/>
        <v>3000.0000000000005</v>
      </c>
      <c r="K226" s="26">
        <f t="shared" si="25"/>
        <v>8.7118939828865329</v>
      </c>
      <c r="L226" s="22"/>
      <c r="M226" s="20">
        <v>1351191</v>
      </c>
      <c r="N226" s="26">
        <v>4.3559999999999999</v>
      </c>
      <c r="O226" s="25">
        <f t="shared" si="26"/>
        <v>5.9069279284643192</v>
      </c>
      <c r="P226" s="22"/>
      <c r="Q226" s="24">
        <v>970000</v>
      </c>
      <c r="R226" s="24">
        <f t="shared" si="27"/>
        <v>1659.3210282511725</v>
      </c>
      <c r="S226" s="26">
        <f t="shared" si="28"/>
        <v>2.0136435728106141</v>
      </c>
      <c r="T226" s="27">
        <f t="shared" si="29"/>
        <v>0.55310700941705748</v>
      </c>
      <c r="U226" s="22"/>
      <c r="V226" s="38">
        <f t="shared" si="30"/>
        <v>4.8186096272328278</v>
      </c>
      <c r="W226" s="22"/>
      <c r="X226" s="42">
        <f>I226-'(A) Current Law'!J224</f>
        <v>193763</v>
      </c>
      <c r="Y226" s="42">
        <f>J226-'(A) Current Law'!K224</f>
        <v>138.51295321971884</v>
      </c>
      <c r="Z226" s="38">
        <f>O226-'(A) Current Law'!P224</f>
        <v>0.48515316616876714</v>
      </c>
      <c r="AA226" s="44">
        <f>N226-'(A) Current Law'!O224</f>
        <v>0.20099999999999962</v>
      </c>
      <c r="AB226" s="42">
        <f>Q226-'(A) Current Law'!R224</f>
        <v>0</v>
      </c>
      <c r="AC226" s="42">
        <f>M226-'(A) Current Law'!N224</f>
        <v>-39942</v>
      </c>
      <c r="AD226" s="38">
        <f>S226-'(A) Current Law'!T224</f>
        <v>0</v>
      </c>
    </row>
    <row r="227" spans="1:30">
      <c r="A227" s="28" t="s">
        <v>454</v>
      </c>
      <c r="B227" s="29" t="s">
        <v>455</v>
      </c>
      <c r="C227" s="30">
        <v>3780913047</v>
      </c>
      <c r="D227" s="21">
        <v>856.02</v>
      </c>
      <c r="E227" s="22"/>
      <c r="F227" s="48">
        <v>3000</v>
      </c>
      <c r="G227" s="45">
        <f t="shared" si="31"/>
        <v>0</v>
      </c>
      <c r="H227" s="22"/>
      <c r="I227" s="23">
        <v>2621165.2703999998</v>
      </c>
      <c r="J227" s="24">
        <f t="shared" si="24"/>
        <v>3062.0374178173406</v>
      </c>
      <c r="K227" s="26">
        <f t="shared" si="25"/>
        <v>0.6932625103557426</v>
      </c>
      <c r="L227" s="22"/>
      <c r="M227" s="20">
        <v>0</v>
      </c>
      <c r="N227" s="26">
        <v>0.34699999999999998</v>
      </c>
      <c r="O227" s="25">
        <f t="shared" si="26"/>
        <v>0.6932625103557426</v>
      </c>
      <c r="P227" s="22"/>
      <c r="Q227" s="24">
        <v>2350000</v>
      </c>
      <c r="R227" s="24">
        <f t="shared" si="27"/>
        <v>2745.2629611457678</v>
      </c>
      <c r="S227" s="26">
        <f t="shared" si="28"/>
        <v>0.62154298995704993</v>
      </c>
      <c r="T227" s="27">
        <f t="shared" si="29"/>
        <v>0.89654781655236149</v>
      </c>
      <c r="U227" s="22"/>
      <c r="V227" s="38">
        <f t="shared" si="30"/>
        <v>0.62154298995704993</v>
      </c>
      <c r="W227" s="22"/>
      <c r="X227" s="42">
        <f>I227-'(A) Current Law'!J225</f>
        <v>570281.2703999998</v>
      </c>
      <c r="Y227" s="42">
        <f>J227-'(A) Current Law'!K225</f>
        <v>666.20087194224425</v>
      </c>
      <c r="Z227" s="38">
        <f>O227-'(A) Current Law'!P225</f>
        <v>0.15083162805145567</v>
      </c>
      <c r="AA227" s="44">
        <f>N227-'(A) Current Law'!O225</f>
        <v>7.5999999999999956E-2</v>
      </c>
      <c r="AB227" s="42">
        <f>Q227-'(A) Current Law'!R225</f>
        <v>299116</v>
      </c>
      <c r="AC227" s="42">
        <f>M227-'(A) Current Law'!N225</f>
        <v>0</v>
      </c>
      <c r="AD227" s="38">
        <f>S227-'(A) Current Law'!T225</f>
        <v>7.9112107652762997E-2</v>
      </c>
    </row>
    <row r="228" spans="1:30">
      <c r="A228" s="28" t="s">
        <v>456</v>
      </c>
      <c r="B228" s="29" t="s">
        <v>457</v>
      </c>
      <c r="C228" s="30">
        <v>43077352</v>
      </c>
      <c r="D228" s="21">
        <v>100.1</v>
      </c>
      <c r="E228" s="22"/>
      <c r="F228" s="48">
        <v>3000</v>
      </c>
      <c r="G228" s="45">
        <f t="shared" si="31"/>
        <v>0</v>
      </c>
      <c r="H228" s="22"/>
      <c r="I228" s="23">
        <v>321113.08600000001</v>
      </c>
      <c r="J228" s="24">
        <f t="shared" si="24"/>
        <v>3207.9229370629373</v>
      </c>
      <c r="K228" s="26">
        <f t="shared" si="25"/>
        <v>7.4543367011045625</v>
      </c>
      <c r="L228" s="22"/>
      <c r="M228" s="20">
        <v>93741</v>
      </c>
      <c r="N228" s="26">
        <v>3.7269999999999999</v>
      </c>
      <c r="O228" s="25">
        <f t="shared" si="26"/>
        <v>5.2782280117867977</v>
      </c>
      <c r="P228" s="22"/>
      <c r="Q228" s="24">
        <v>60000</v>
      </c>
      <c r="R228" s="24">
        <f t="shared" si="27"/>
        <v>1535.8741258741259</v>
      </c>
      <c r="S228" s="26">
        <f t="shared" si="28"/>
        <v>1.3928432741176848</v>
      </c>
      <c r="T228" s="27">
        <f t="shared" si="29"/>
        <v>0.47877525614138317</v>
      </c>
      <c r="U228" s="22"/>
      <c r="V228" s="38">
        <f t="shared" si="30"/>
        <v>3.5689519634354498</v>
      </c>
      <c r="W228" s="22"/>
      <c r="X228" s="42">
        <f>I228-'(A) Current Law'!J226</f>
        <v>41251.08600000001</v>
      </c>
      <c r="Y228" s="42">
        <f>J228-'(A) Current Law'!K226</f>
        <v>412.0987612387612</v>
      </c>
      <c r="Z228" s="38">
        <f>O228-'(A) Current Law'!P226</f>
        <v>0.76272297331553851</v>
      </c>
      <c r="AA228" s="44">
        <f>N228-'(A) Current Law'!O226</f>
        <v>0.47899999999999965</v>
      </c>
      <c r="AB228" s="42">
        <f>Q228-'(A) Current Law'!R226</f>
        <v>0</v>
      </c>
      <c r="AC228" s="42">
        <f>M228-'(A) Current Law'!N226</f>
        <v>8395</v>
      </c>
      <c r="AD228" s="38">
        <f>S228-'(A) Current Law'!T226</f>
        <v>0</v>
      </c>
    </row>
    <row r="229" spans="1:30">
      <c r="A229" s="28" t="s">
        <v>458</v>
      </c>
      <c r="B229" s="29" t="s">
        <v>459</v>
      </c>
      <c r="C229" s="30">
        <v>145447918173</v>
      </c>
      <c r="D229" s="21">
        <v>43467.380000000005</v>
      </c>
      <c r="E229" s="22"/>
      <c r="F229" s="48">
        <v>3513.9842336943238</v>
      </c>
      <c r="G229" s="45">
        <f t="shared" si="31"/>
        <v>1</v>
      </c>
      <c r="H229" s="22"/>
      <c r="I229" s="23">
        <v>152743688</v>
      </c>
      <c r="J229" s="24">
        <f t="shared" si="24"/>
        <v>3513.9842336943238</v>
      </c>
      <c r="K229" s="26">
        <f t="shared" si="25"/>
        <v>1.0501607030106967</v>
      </c>
      <c r="L229" s="22"/>
      <c r="M229" s="54">
        <v>0</v>
      </c>
      <c r="N229" s="26">
        <v>0.52500000000000002</v>
      </c>
      <c r="O229" s="25">
        <f t="shared" si="26"/>
        <v>1.0501607030106967</v>
      </c>
      <c r="P229" s="22"/>
      <c r="Q229" s="24">
        <v>152743688</v>
      </c>
      <c r="R229" s="24">
        <f t="shared" si="27"/>
        <v>3513.9842336943238</v>
      </c>
      <c r="S229" s="26">
        <f t="shared" si="28"/>
        <v>1.0501607030106967</v>
      </c>
      <c r="T229" s="27">
        <f t="shared" si="29"/>
        <v>1</v>
      </c>
      <c r="U229" s="22"/>
      <c r="V229" s="38">
        <f t="shared" si="30"/>
        <v>1.0501607030106967</v>
      </c>
      <c r="W229" s="22"/>
      <c r="X229" s="42">
        <f>I229-'(A) Current Law'!J227</f>
        <v>0</v>
      </c>
      <c r="Y229" s="42">
        <f>J229-'(A) Current Law'!K227</f>
        <v>0</v>
      </c>
      <c r="Z229" s="38">
        <f>O229-'(A) Current Law'!P227</f>
        <v>0</v>
      </c>
      <c r="AA229" s="44">
        <f>N229-'(A) Current Law'!O227</f>
        <v>0.127</v>
      </c>
      <c r="AB229" s="42">
        <f>Q229-'(A) Current Law'!R227</f>
        <v>0</v>
      </c>
      <c r="AC229" s="42">
        <f>M229-'(A) Current Law'!N227</f>
        <v>0</v>
      </c>
      <c r="AD229" s="38">
        <f>S229-'(A) Current Law'!T227</f>
        <v>0</v>
      </c>
    </row>
    <row r="230" spans="1:30">
      <c r="A230" s="28" t="s">
        <v>460</v>
      </c>
      <c r="B230" s="29" t="s">
        <v>461</v>
      </c>
      <c r="C230" s="30">
        <v>3043902169</v>
      </c>
      <c r="D230" s="21">
        <v>4064.26</v>
      </c>
      <c r="E230" s="22"/>
      <c r="F230" s="48">
        <v>3000</v>
      </c>
      <c r="G230" s="45">
        <f t="shared" si="31"/>
        <v>0</v>
      </c>
      <c r="H230" s="22"/>
      <c r="I230" s="23">
        <v>12192780</v>
      </c>
      <c r="J230" s="24">
        <f t="shared" si="24"/>
        <v>3000</v>
      </c>
      <c r="K230" s="26">
        <f t="shared" si="25"/>
        <v>4.005641220724792</v>
      </c>
      <c r="L230" s="22"/>
      <c r="M230" s="20">
        <v>1375721</v>
      </c>
      <c r="N230" s="26">
        <v>2.0030000000000001</v>
      </c>
      <c r="O230" s="25">
        <f t="shared" si="26"/>
        <v>3.5536815572340426</v>
      </c>
      <c r="P230" s="22"/>
      <c r="Q230" s="24">
        <v>7150000</v>
      </c>
      <c r="R230" s="24">
        <f t="shared" si="27"/>
        <v>2097.7302141103178</v>
      </c>
      <c r="S230" s="26">
        <f t="shared" si="28"/>
        <v>2.3489585417092949</v>
      </c>
      <c r="T230" s="27">
        <f t="shared" si="29"/>
        <v>0.69924340470343926</v>
      </c>
      <c r="U230" s="22"/>
      <c r="V230" s="38">
        <f t="shared" si="30"/>
        <v>2.8009182052000434</v>
      </c>
      <c r="W230" s="22"/>
      <c r="X230" s="42">
        <f>I230-'(A) Current Law'!J228</f>
        <v>2122593</v>
      </c>
      <c r="Y230" s="42">
        <f>J230-'(A) Current Law'!K228</f>
        <v>522.25817245943927</v>
      </c>
      <c r="Z230" s="38">
        <f>O230-'(A) Current Law'!P228</f>
        <v>0.63240337340815511</v>
      </c>
      <c r="AA230" s="44">
        <f>N230-'(A) Current Law'!O228</f>
        <v>0.3490000000000002</v>
      </c>
      <c r="AB230" s="42">
        <f>Q230-'(A) Current Law'!R228</f>
        <v>0</v>
      </c>
      <c r="AC230" s="42">
        <f>M230-'(A) Current Law'!N228</f>
        <v>197619</v>
      </c>
      <c r="AD230" s="38">
        <f>S230-'(A) Current Law'!T228</f>
        <v>0</v>
      </c>
    </row>
    <row r="231" spans="1:30">
      <c r="A231" s="28" t="s">
        <v>462</v>
      </c>
      <c r="B231" s="29" t="s">
        <v>463</v>
      </c>
      <c r="C231" s="30">
        <v>1537626377.5</v>
      </c>
      <c r="D231" s="21">
        <v>3304.77</v>
      </c>
      <c r="E231" s="22"/>
      <c r="F231" s="48">
        <v>3000</v>
      </c>
      <c r="G231" s="45">
        <f t="shared" si="31"/>
        <v>0</v>
      </c>
      <c r="H231" s="22"/>
      <c r="I231" s="23">
        <v>9914310</v>
      </c>
      <c r="J231" s="24">
        <f t="shared" si="24"/>
        <v>3000</v>
      </c>
      <c r="K231" s="26">
        <f t="shared" si="25"/>
        <v>6.447801718984234</v>
      </c>
      <c r="L231" s="22"/>
      <c r="M231" s="20">
        <v>2572370</v>
      </c>
      <c r="N231" s="26">
        <v>3.2240000000000002</v>
      </c>
      <c r="O231" s="25">
        <f t="shared" si="26"/>
        <v>4.7748530510624647</v>
      </c>
      <c r="P231" s="22"/>
      <c r="Q231" s="24">
        <v>4849537</v>
      </c>
      <c r="R231" s="24">
        <f t="shared" si="27"/>
        <v>2245.8165016022294</v>
      </c>
      <c r="S231" s="26">
        <f t="shared" si="28"/>
        <v>3.1539111652629019</v>
      </c>
      <c r="T231" s="27">
        <f t="shared" si="29"/>
        <v>0.74860550053407648</v>
      </c>
      <c r="U231" s="22"/>
      <c r="V231" s="38">
        <f t="shared" si="30"/>
        <v>4.8268598331846704</v>
      </c>
      <c r="W231" s="22"/>
      <c r="X231" s="42">
        <f>I231-'(A) Current Law'!J229</f>
        <v>2131614</v>
      </c>
      <c r="Y231" s="42">
        <f>J231-'(A) Current Law'!K229</f>
        <v>645.01130184551403</v>
      </c>
      <c r="Z231" s="38">
        <f>O231-'(A) Current Law'!P229</f>
        <v>0.97722829289848079</v>
      </c>
      <c r="AA231" s="44">
        <f>N231-'(A) Current Law'!O229</f>
        <v>0.69300000000000006</v>
      </c>
      <c r="AB231" s="42">
        <f>Q231-'(A) Current Law'!R229</f>
        <v>0</v>
      </c>
      <c r="AC231" s="42">
        <f>M231-'(A) Current Law'!N229</f>
        <v>629002</v>
      </c>
      <c r="AD231" s="38">
        <f>S231-'(A) Current Law'!T229</f>
        <v>0</v>
      </c>
    </row>
    <row r="232" spans="1:30">
      <c r="A232" s="28" t="s">
        <v>464</v>
      </c>
      <c r="B232" s="29" t="s">
        <v>465</v>
      </c>
      <c r="C232" s="30">
        <v>298772823</v>
      </c>
      <c r="D232" s="21">
        <v>264.69</v>
      </c>
      <c r="E232" s="22"/>
      <c r="F232" s="48">
        <v>3000</v>
      </c>
      <c r="G232" s="45">
        <f t="shared" si="31"/>
        <v>0</v>
      </c>
      <c r="H232" s="22"/>
      <c r="I232" s="23">
        <v>948061.68119999999</v>
      </c>
      <c r="J232" s="24">
        <f t="shared" si="24"/>
        <v>3581.7812580754844</v>
      </c>
      <c r="K232" s="26">
        <f t="shared" si="25"/>
        <v>3.1731858061266838</v>
      </c>
      <c r="L232" s="22"/>
      <c r="M232" s="20">
        <v>10753</v>
      </c>
      <c r="N232" s="26">
        <v>1.587</v>
      </c>
      <c r="O232" s="25">
        <f t="shared" si="26"/>
        <v>3.1371952501851217</v>
      </c>
      <c r="P232" s="22"/>
      <c r="Q232" s="24">
        <v>352203</v>
      </c>
      <c r="R232" s="24">
        <f t="shared" si="27"/>
        <v>1371.2493860742757</v>
      </c>
      <c r="S232" s="26">
        <f t="shared" si="28"/>
        <v>1.1788321188771578</v>
      </c>
      <c r="T232" s="27">
        <f t="shared" si="29"/>
        <v>0.38284006958343886</v>
      </c>
      <c r="U232" s="22"/>
      <c r="V232" s="38">
        <f t="shared" si="30"/>
        <v>1.2148226748187199</v>
      </c>
      <c r="W232" s="22"/>
      <c r="X232" s="42">
        <f>I232-'(A) Current Law'!J230</f>
        <v>-101074.31880000001</v>
      </c>
      <c r="Y232" s="42">
        <f>J232-'(A) Current Law'!K230</f>
        <v>-381.85922702028802</v>
      </c>
      <c r="Z232" s="38">
        <f>O232-'(A) Current Law'!P230</f>
        <v>2.6751700906879616E-2</v>
      </c>
      <c r="AA232" s="44">
        <f>N232-'(A) Current Law'!O230</f>
        <v>-8.0999999999999961E-2</v>
      </c>
      <c r="AB232" s="42">
        <f>Q232-'(A) Current Law'!R230</f>
        <v>0</v>
      </c>
      <c r="AC232" s="42">
        <f>M232-'(A) Current Law'!N230</f>
        <v>-109067</v>
      </c>
      <c r="AD232" s="38">
        <f>S232-'(A) Current Law'!T230</f>
        <v>0</v>
      </c>
    </row>
    <row r="233" spans="1:30">
      <c r="A233" s="28" t="s">
        <v>466</v>
      </c>
      <c r="B233" s="29" t="s">
        <v>467</v>
      </c>
      <c r="C233" s="30">
        <v>4813457334</v>
      </c>
      <c r="D233" s="21">
        <v>2827.75</v>
      </c>
      <c r="E233" s="22"/>
      <c r="F233" s="48">
        <v>3000</v>
      </c>
      <c r="G233" s="45">
        <f t="shared" si="31"/>
        <v>0</v>
      </c>
      <c r="H233" s="22"/>
      <c r="I233" s="23">
        <v>8483250</v>
      </c>
      <c r="J233" s="24">
        <f t="shared" si="24"/>
        <v>3000</v>
      </c>
      <c r="K233" s="26">
        <f t="shared" si="25"/>
        <v>1.762402658080775</v>
      </c>
      <c r="L233" s="22"/>
      <c r="M233" s="20">
        <v>0</v>
      </c>
      <c r="N233" s="26">
        <v>0.88100000000000001</v>
      </c>
      <c r="O233" s="25">
        <f t="shared" si="26"/>
        <v>1.762402658080775</v>
      </c>
      <c r="P233" s="22"/>
      <c r="Q233" s="24">
        <v>4050000</v>
      </c>
      <c r="R233" s="24">
        <f t="shared" si="27"/>
        <v>1432.2341083900628</v>
      </c>
      <c r="S233" s="26">
        <f t="shared" si="28"/>
        <v>0.84139106654019846</v>
      </c>
      <c r="T233" s="27">
        <f t="shared" si="29"/>
        <v>0.47741136946335427</v>
      </c>
      <c r="U233" s="22"/>
      <c r="V233" s="38">
        <f t="shared" si="30"/>
        <v>0.84139106654019846</v>
      </c>
      <c r="W233" s="22"/>
      <c r="X233" s="42">
        <f>I233-'(A) Current Law'!J231</f>
        <v>1783540</v>
      </c>
      <c r="Y233" s="42">
        <f>J233-'(A) Current Law'!K231</f>
        <v>630.72761029086723</v>
      </c>
      <c r="Z233" s="38">
        <f>O233-'(A) Current Law'!P231</f>
        <v>0.37053200563385325</v>
      </c>
      <c r="AA233" s="44">
        <f>N233-'(A) Current Law'!O231</f>
        <v>0.18500000000000005</v>
      </c>
      <c r="AB233" s="42">
        <f>Q233-'(A) Current Law'!R231</f>
        <v>0</v>
      </c>
      <c r="AC233" s="42">
        <f>M233-'(A) Current Law'!N231</f>
        <v>0</v>
      </c>
      <c r="AD233" s="38">
        <f>S233-'(A) Current Law'!T231</f>
        <v>0</v>
      </c>
    </row>
    <row r="234" spans="1:30">
      <c r="A234" s="28" t="s">
        <v>468</v>
      </c>
      <c r="B234" s="29" t="s">
        <v>469</v>
      </c>
      <c r="C234" s="30">
        <v>242031229</v>
      </c>
      <c r="D234" s="21">
        <v>16.02</v>
      </c>
      <c r="E234" s="22"/>
      <c r="F234" s="48">
        <v>3000</v>
      </c>
      <c r="G234" s="45">
        <f t="shared" si="31"/>
        <v>0</v>
      </c>
      <c r="H234" s="22"/>
      <c r="I234" s="23">
        <v>114734.96920000001</v>
      </c>
      <c r="J234" s="24">
        <f t="shared" si="24"/>
        <v>7161.9830961298385</v>
      </c>
      <c r="K234" s="26">
        <f t="shared" si="25"/>
        <v>0.47405026894277352</v>
      </c>
      <c r="L234" s="22"/>
      <c r="M234" s="20">
        <v>0</v>
      </c>
      <c r="N234" s="26">
        <v>0.23699999999999999</v>
      </c>
      <c r="O234" s="25">
        <f t="shared" si="26"/>
        <v>0.47405026894277352</v>
      </c>
      <c r="P234" s="22"/>
      <c r="Q234" s="24">
        <v>0</v>
      </c>
      <c r="R234" s="24">
        <f t="shared" si="27"/>
        <v>0</v>
      </c>
      <c r="S234" s="26">
        <f t="shared" si="28"/>
        <v>0</v>
      </c>
      <c r="T234" s="27">
        <f t="shared" si="29"/>
        <v>0</v>
      </c>
      <c r="U234" s="22"/>
      <c r="V234" s="38">
        <f t="shared" si="30"/>
        <v>0</v>
      </c>
      <c r="W234" s="22"/>
      <c r="X234" s="42">
        <f>I234-'(A) Current Law'!J232</f>
        <v>-17925.030799999993</v>
      </c>
      <c r="Y234" s="42">
        <f>J234-'(A) Current Law'!K232</f>
        <v>-1118.9157802746568</v>
      </c>
      <c r="Z234" s="38">
        <f>O234-'(A) Current Law'!P232</f>
        <v>-7.4060817994689498E-2</v>
      </c>
      <c r="AA234" s="44">
        <f>N234-'(A) Current Law'!O232</f>
        <v>3.3999999999999975E-2</v>
      </c>
      <c r="AB234" s="42">
        <f>Q234-'(A) Current Law'!R232</f>
        <v>0</v>
      </c>
      <c r="AC234" s="42">
        <f>M234-'(A) Current Law'!N232</f>
        <v>0</v>
      </c>
      <c r="AD234" s="38">
        <f>S234-'(A) Current Law'!T232</f>
        <v>0</v>
      </c>
    </row>
    <row r="235" spans="1:30">
      <c r="A235" s="28" t="s">
        <v>470</v>
      </c>
      <c r="B235" s="29" t="s">
        <v>471</v>
      </c>
      <c r="C235" s="30">
        <v>2198671795</v>
      </c>
      <c r="D235" s="21">
        <v>3384.42</v>
      </c>
      <c r="E235" s="22"/>
      <c r="F235" s="48">
        <v>3000</v>
      </c>
      <c r="G235" s="45">
        <f t="shared" si="31"/>
        <v>0</v>
      </c>
      <c r="H235" s="22"/>
      <c r="I235" s="23">
        <v>10153260</v>
      </c>
      <c r="J235" s="24">
        <f t="shared" si="24"/>
        <v>3000</v>
      </c>
      <c r="K235" s="26">
        <f t="shared" si="25"/>
        <v>4.6179061481979851</v>
      </c>
      <c r="L235" s="22"/>
      <c r="M235" s="20">
        <v>1666559</v>
      </c>
      <c r="N235" s="26">
        <v>2.3090000000000002</v>
      </c>
      <c r="O235" s="25">
        <f t="shared" si="26"/>
        <v>3.8599217124172913</v>
      </c>
      <c r="P235" s="22"/>
      <c r="Q235" s="24">
        <v>6100000</v>
      </c>
      <c r="R235" s="24">
        <f t="shared" si="27"/>
        <v>2294.7976314996367</v>
      </c>
      <c r="S235" s="26">
        <f t="shared" si="28"/>
        <v>2.7744022613434218</v>
      </c>
      <c r="T235" s="27">
        <f t="shared" si="29"/>
        <v>0.76493254383321219</v>
      </c>
      <c r="U235" s="22"/>
      <c r="V235" s="38">
        <f t="shared" si="30"/>
        <v>3.5323866971241151</v>
      </c>
      <c r="W235" s="22"/>
      <c r="X235" s="42">
        <f>I235-'(A) Current Law'!J233</f>
        <v>1827783</v>
      </c>
      <c r="Y235" s="42">
        <f>J235-'(A) Current Law'!K233</f>
        <v>540.05797152835657</v>
      </c>
      <c r="Z235" s="38">
        <f>O235-'(A) Current Law'!P233</f>
        <v>0.69942590044459063</v>
      </c>
      <c r="AA235" s="44">
        <f>N235-'(A) Current Law'!O233</f>
        <v>0.41600000000000015</v>
      </c>
      <c r="AB235" s="42">
        <f>Q235-'(A) Current Law'!R233</f>
        <v>0</v>
      </c>
      <c r="AC235" s="42">
        <f>M235-'(A) Current Law'!N233</f>
        <v>289975</v>
      </c>
      <c r="AD235" s="38">
        <f>S235-'(A) Current Law'!T233</f>
        <v>0</v>
      </c>
    </row>
    <row r="236" spans="1:30">
      <c r="A236" s="28" t="s">
        <v>472</v>
      </c>
      <c r="B236" s="29" t="s">
        <v>473</v>
      </c>
      <c r="C236" s="30">
        <v>10254213641</v>
      </c>
      <c r="D236" s="21">
        <v>8624.83</v>
      </c>
      <c r="E236" s="22"/>
      <c r="F236" s="48">
        <v>3000</v>
      </c>
      <c r="G236" s="45">
        <f t="shared" si="31"/>
        <v>0</v>
      </c>
      <c r="H236" s="22"/>
      <c r="I236" s="23">
        <v>25874490</v>
      </c>
      <c r="J236" s="24">
        <f t="shared" si="24"/>
        <v>3000</v>
      </c>
      <c r="K236" s="26">
        <f t="shared" si="25"/>
        <v>2.5233031908506924</v>
      </c>
      <c r="L236" s="22"/>
      <c r="M236" s="20">
        <v>0</v>
      </c>
      <c r="N236" s="26">
        <v>1.262</v>
      </c>
      <c r="O236" s="25">
        <f t="shared" si="26"/>
        <v>2.5233031908506924</v>
      </c>
      <c r="P236" s="22"/>
      <c r="Q236" s="24">
        <v>21500000</v>
      </c>
      <c r="R236" s="24">
        <f t="shared" si="27"/>
        <v>2492.8027566920159</v>
      </c>
      <c r="S236" s="26">
        <f t="shared" si="28"/>
        <v>2.0966990500407889</v>
      </c>
      <c r="T236" s="27">
        <f t="shared" si="29"/>
        <v>0.83093425223067197</v>
      </c>
      <c r="U236" s="22"/>
      <c r="V236" s="38">
        <f t="shared" si="30"/>
        <v>2.0966990500407889</v>
      </c>
      <c r="W236" s="22"/>
      <c r="X236" s="42">
        <f>I236-'(A) Current Law'!J234</f>
        <v>3096871</v>
      </c>
      <c r="Y236" s="42">
        <f>J236-'(A) Current Law'!K234</f>
        <v>359.06458446137503</v>
      </c>
      <c r="Z236" s="38">
        <f>O236-'(A) Current Law'!P234</f>
        <v>0.30200960389762166</v>
      </c>
      <c r="AA236" s="44">
        <f>N236-'(A) Current Law'!O234</f>
        <v>0.28800000000000003</v>
      </c>
      <c r="AB236" s="42">
        <f>Q236-'(A) Current Law'!R234</f>
        <v>0</v>
      </c>
      <c r="AC236" s="42">
        <f>M236-'(A) Current Law'!N234</f>
        <v>0</v>
      </c>
      <c r="AD236" s="38">
        <f>S236-'(A) Current Law'!T234</f>
        <v>0</v>
      </c>
    </row>
    <row r="237" spans="1:30">
      <c r="A237" s="28" t="s">
        <v>474</v>
      </c>
      <c r="B237" s="29" t="s">
        <v>475</v>
      </c>
      <c r="C237" s="30">
        <v>141117066</v>
      </c>
      <c r="D237" s="21">
        <v>72.89</v>
      </c>
      <c r="E237" s="22"/>
      <c r="F237" s="48">
        <v>3000</v>
      </c>
      <c r="G237" s="45">
        <f t="shared" si="31"/>
        <v>0</v>
      </c>
      <c r="H237" s="22"/>
      <c r="I237" s="23">
        <v>253717.83240000001</v>
      </c>
      <c r="J237" s="24">
        <f t="shared" si="24"/>
        <v>3480.8318342708194</v>
      </c>
      <c r="K237" s="26">
        <f t="shared" si="25"/>
        <v>1.797924514672095</v>
      </c>
      <c r="L237" s="22"/>
      <c r="M237" s="20">
        <v>0</v>
      </c>
      <c r="N237" s="26">
        <v>0.89900000000000002</v>
      </c>
      <c r="O237" s="25">
        <f t="shared" si="26"/>
        <v>1.797924514672095</v>
      </c>
      <c r="P237" s="22"/>
      <c r="Q237" s="24">
        <v>0</v>
      </c>
      <c r="R237" s="24">
        <f t="shared" si="27"/>
        <v>0</v>
      </c>
      <c r="S237" s="26">
        <f t="shared" si="28"/>
        <v>0</v>
      </c>
      <c r="T237" s="27">
        <f t="shared" si="29"/>
        <v>0</v>
      </c>
      <c r="U237" s="22"/>
      <c r="V237" s="38">
        <f t="shared" si="30"/>
        <v>0</v>
      </c>
      <c r="W237" s="22"/>
      <c r="X237" s="42">
        <f>I237-'(A) Current Law'!J235</f>
        <v>-31616.167599999986</v>
      </c>
      <c r="Y237" s="42">
        <f>J237-'(A) Current Law'!K235</f>
        <v>-433.75178488132769</v>
      </c>
      <c r="Z237" s="38">
        <f>O237-'(A) Current Law'!P235</f>
        <v>-0.22404212683957003</v>
      </c>
      <c r="AA237" s="44">
        <f>N237-'(A) Current Law'!O235</f>
        <v>-0.11199999999999988</v>
      </c>
      <c r="AB237" s="42">
        <f>Q237-'(A) Current Law'!R235</f>
        <v>0</v>
      </c>
      <c r="AC237" s="42">
        <f>M237-'(A) Current Law'!N235</f>
        <v>0</v>
      </c>
      <c r="AD237" s="38">
        <f>S237-'(A) Current Law'!T235</f>
        <v>0</v>
      </c>
    </row>
    <row r="238" spans="1:30">
      <c r="A238" s="28" t="s">
        <v>476</v>
      </c>
      <c r="B238" s="29" t="s">
        <v>477</v>
      </c>
      <c r="C238" s="30">
        <v>160384478</v>
      </c>
      <c r="D238" s="21">
        <v>52.06</v>
      </c>
      <c r="E238" s="22"/>
      <c r="F238" s="48">
        <v>3000</v>
      </c>
      <c r="G238" s="45">
        <f t="shared" si="31"/>
        <v>0</v>
      </c>
      <c r="H238" s="22"/>
      <c r="I238" s="23">
        <v>447400.24960000004</v>
      </c>
      <c r="J238" s="24">
        <f t="shared" si="24"/>
        <v>8593.9348751440648</v>
      </c>
      <c r="K238" s="26">
        <f t="shared" si="25"/>
        <v>2.7895483102797516</v>
      </c>
      <c r="L238" s="22"/>
      <c r="M238" s="20">
        <v>0</v>
      </c>
      <c r="N238" s="26">
        <v>1.395</v>
      </c>
      <c r="O238" s="25">
        <f t="shared" si="26"/>
        <v>2.7895483102797516</v>
      </c>
      <c r="P238" s="22"/>
      <c r="Q238" s="24">
        <v>276725</v>
      </c>
      <c r="R238" s="24">
        <f t="shared" si="27"/>
        <v>5315.5013446023813</v>
      </c>
      <c r="S238" s="26">
        <f t="shared" si="28"/>
        <v>1.7253851710013983</v>
      </c>
      <c r="T238" s="27">
        <f t="shared" si="29"/>
        <v>0.61851775953948862</v>
      </c>
      <c r="U238" s="22"/>
      <c r="V238" s="38">
        <f t="shared" si="30"/>
        <v>1.7253851710013983</v>
      </c>
      <c r="W238" s="22"/>
      <c r="X238" s="42">
        <f>I238-'(A) Current Law'!J236</f>
        <v>-64601.750399999961</v>
      </c>
      <c r="Y238" s="42">
        <f>J238-'(A) Current Law'!K236</f>
        <v>-1240.9095351517481</v>
      </c>
      <c r="Z238" s="38">
        <f>O238-'(A) Current Law'!P236</f>
        <v>-0.15085468807025082</v>
      </c>
      <c r="AA238" s="44">
        <f>N238-'(A) Current Law'!O236</f>
        <v>-0.12399999999999989</v>
      </c>
      <c r="AB238" s="42">
        <f>Q238-'(A) Current Law'!R236</f>
        <v>0</v>
      </c>
      <c r="AC238" s="42">
        <f>M238-'(A) Current Law'!N236</f>
        <v>-40407</v>
      </c>
      <c r="AD238" s="38">
        <f>S238-'(A) Current Law'!T236</f>
        <v>0</v>
      </c>
    </row>
    <row r="239" spans="1:30">
      <c r="A239" s="28" t="s">
        <v>478</v>
      </c>
      <c r="B239" s="29" t="s">
        <v>479</v>
      </c>
      <c r="C239" s="30">
        <v>7627046587</v>
      </c>
      <c r="D239" s="21">
        <v>9559.07</v>
      </c>
      <c r="E239" s="22"/>
      <c r="F239" s="48">
        <v>3000</v>
      </c>
      <c r="G239" s="45">
        <f t="shared" si="31"/>
        <v>0</v>
      </c>
      <c r="H239" s="22"/>
      <c r="I239" s="23">
        <v>28677210</v>
      </c>
      <c r="J239" s="24">
        <f t="shared" si="24"/>
        <v>3000</v>
      </c>
      <c r="K239" s="26">
        <f t="shared" si="25"/>
        <v>3.7599363885988546</v>
      </c>
      <c r="L239" s="22"/>
      <c r="M239" s="20">
        <v>2509256</v>
      </c>
      <c r="N239" s="26">
        <v>1.88</v>
      </c>
      <c r="O239" s="25">
        <f t="shared" si="26"/>
        <v>3.4309419382074116</v>
      </c>
      <c r="P239" s="22"/>
      <c r="Q239" s="24">
        <v>18685000</v>
      </c>
      <c r="R239" s="24">
        <f t="shared" si="27"/>
        <v>2217.1880737352067</v>
      </c>
      <c r="S239" s="26">
        <f t="shared" si="28"/>
        <v>2.449834255876691</v>
      </c>
      <c r="T239" s="27">
        <f t="shared" si="29"/>
        <v>0.73906269124506885</v>
      </c>
      <c r="U239" s="22"/>
      <c r="V239" s="38">
        <f t="shared" si="30"/>
        <v>2.7788287062681345</v>
      </c>
      <c r="W239" s="22"/>
      <c r="X239" s="42">
        <f>I239-'(A) Current Law'!J237</f>
        <v>6894856</v>
      </c>
      <c r="Y239" s="42">
        <f>J239-'(A) Current Law'!K237</f>
        <v>721.28941413756775</v>
      </c>
      <c r="Z239" s="38">
        <f>O239-'(A) Current Law'!P237</f>
        <v>0.73600271559479369</v>
      </c>
      <c r="AA239" s="44">
        <f>N239-'(A) Current Law'!O237</f>
        <v>0.45199999999999996</v>
      </c>
      <c r="AB239" s="42">
        <f>Q239-'(A) Current Law'!R237</f>
        <v>0</v>
      </c>
      <c r="AC239" s="42">
        <f>M239-'(A) Current Law'!N237</f>
        <v>1281329</v>
      </c>
      <c r="AD239" s="38">
        <f>S239-'(A) Current Law'!T237</f>
        <v>0</v>
      </c>
    </row>
    <row r="240" spans="1:30" ht="31.2">
      <c r="A240" s="28" t="s">
        <v>480</v>
      </c>
      <c r="B240" s="29" t="s">
        <v>481</v>
      </c>
      <c r="C240" s="30">
        <v>7106068787</v>
      </c>
      <c r="D240" s="21">
        <v>5723.68</v>
      </c>
      <c r="E240" s="22"/>
      <c r="F240" s="48">
        <v>3000</v>
      </c>
      <c r="G240" s="45">
        <f t="shared" si="31"/>
        <v>0</v>
      </c>
      <c r="H240" s="22"/>
      <c r="I240" s="23">
        <v>17171040</v>
      </c>
      <c r="J240" s="24">
        <f t="shared" si="24"/>
        <v>3000</v>
      </c>
      <c r="K240" s="26">
        <f t="shared" si="25"/>
        <v>2.4163909067997036</v>
      </c>
      <c r="L240" s="22"/>
      <c r="M240" s="20">
        <v>0</v>
      </c>
      <c r="N240" s="26">
        <v>1.208</v>
      </c>
      <c r="O240" s="25">
        <f t="shared" si="26"/>
        <v>2.4163909067997036</v>
      </c>
      <c r="P240" s="22"/>
      <c r="Q240" s="24">
        <v>12310000</v>
      </c>
      <c r="R240" s="24">
        <f t="shared" si="27"/>
        <v>2150.7142258127637</v>
      </c>
      <c r="S240" s="26">
        <f t="shared" si="28"/>
        <v>1.7323220994595756</v>
      </c>
      <c r="T240" s="27">
        <f t="shared" si="29"/>
        <v>0.71690474193758791</v>
      </c>
      <c r="U240" s="22"/>
      <c r="V240" s="38">
        <f t="shared" si="30"/>
        <v>1.7323220994595756</v>
      </c>
      <c r="W240" s="22"/>
      <c r="X240" s="42">
        <f>I240-'(A) Current Law'!J238</f>
        <v>4541872</v>
      </c>
      <c r="Y240" s="42">
        <f>J240-'(A) Current Law'!K238</f>
        <v>793.52304810890928</v>
      </c>
      <c r="Z240" s="38">
        <f>O240-'(A) Current Law'!P238</f>
        <v>0.63915395926211693</v>
      </c>
      <c r="AA240" s="44">
        <f>N240-'(A) Current Law'!O238</f>
        <v>0.34499999999999997</v>
      </c>
      <c r="AB240" s="42">
        <f>Q240-'(A) Current Law'!R238</f>
        <v>0</v>
      </c>
      <c r="AC240" s="42">
        <f>M240-'(A) Current Law'!N238</f>
        <v>0</v>
      </c>
      <c r="AD240" s="38">
        <f>S240-'(A) Current Law'!T238</f>
        <v>0</v>
      </c>
    </row>
    <row r="241" spans="1:30">
      <c r="A241" s="28" t="s">
        <v>482</v>
      </c>
      <c r="B241" s="29" t="s">
        <v>483</v>
      </c>
      <c r="C241" s="30">
        <v>190125447</v>
      </c>
      <c r="D241" s="21">
        <v>451.41</v>
      </c>
      <c r="E241" s="22"/>
      <c r="F241" s="48">
        <v>3000</v>
      </c>
      <c r="G241" s="45">
        <f t="shared" si="31"/>
        <v>0</v>
      </c>
      <c r="H241" s="22"/>
      <c r="I241" s="23">
        <v>1448168.9136000001</v>
      </c>
      <c r="J241" s="24">
        <f t="shared" si="24"/>
        <v>3208.1010912474248</v>
      </c>
      <c r="K241" s="26">
        <f t="shared" si="25"/>
        <v>7.6169126040240167</v>
      </c>
      <c r="L241" s="22"/>
      <c r="M241" s="20">
        <v>429165</v>
      </c>
      <c r="N241" s="26">
        <v>3.8079999999999998</v>
      </c>
      <c r="O241" s="25">
        <f t="shared" si="26"/>
        <v>5.3596398045549378</v>
      </c>
      <c r="P241" s="22"/>
      <c r="Q241" s="24">
        <v>624391</v>
      </c>
      <c r="R241" s="24">
        <f t="shared" si="27"/>
        <v>2333.9225980815663</v>
      </c>
      <c r="S241" s="26">
        <f t="shared" si="28"/>
        <v>3.2841001026022574</v>
      </c>
      <c r="T241" s="27">
        <f t="shared" si="29"/>
        <v>0.72750905650982889</v>
      </c>
      <c r="U241" s="22"/>
      <c r="V241" s="38">
        <f t="shared" si="30"/>
        <v>5.5413729020713358</v>
      </c>
      <c r="W241" s="22"/>
      <c r="X241" s="42">
        <f>I241-'(A) Current Law'!J239</f>
        <v>-43542.086399999913</v>
      </c>
      <c r="Y241" s="42">
        <f>J241-'(A) Current Law'!K239</f>
        <v>-96.45795706785384</v>
      </c>
      <c r="Z241" s="38">
        <f>O241-'(A) Current Law'!P239</f>
        <v>0.16968750953153666</v>
      </c>
      <c r="AA241" s="44">
        <f>N241-'(A) Current Law'!O239</f>
        <v>-0.11500000000000021</v>
      </c>
      <c r="AB241" s="42">
        <f>Q241-'(A) Current Law'!R239</f>
        <v>0</v>
      </c>
      <c r="AC241" s="42">
        <f>M241-'(A) Current Law'!N239</f>
        <v>-75804</v>
      </c>
      <c r="AD241" s="38">
        <f>S241-'(A) Current Law'!T239</f>
        <v>0</v>
      </c>
    </row>
    <row r="242" spans="1:30">
      <c r="A242" s="28" t="s">
        <v>484</v>
      </c>
      <c r="B242" s="29" t="s">
        <v>485</v>
      </c>
      <c r="C242" s="30">
        <v>195494575</v>
      </c>
      <c r="D242" s="21">
        <v>500.12</v>
      </c>
      <c r="E242" s="22"/>
      <c r="F242" s="48">
        <v>3000</v>
      </c>
      <c r="G242" s="45">
        <f t="shared" si="31"/>
        <v>0</v>
      </c>
      <c r="H242" s="22"/>
      <c r="I242" s="23">
        <v>1597501.6908</v>
      </c>
      <c r="J242" s="24">
        <f t="shared" si="24"/>
        <v>3194.2367647764536</v>
      </c>
      <c r="K242" s="26">
        <f t="shared" si="25"/>
        <v>8.1715909037373535</v>
      </c>
      <c r="L242" s="22"/>
      <c r="M242" s="20">
        <v>495554</v>
      </c>
      <c r="N242" s="26">
        <v>4.0860000000000003</v>
      </c>
      <c r="O242" s="25">
        <f t="shared" si="26"/>
        <v>5.6367174935672768</v>
      </c>
      <c r="P242" s="22"/>
      <c r="Q242" s="24">
        <v>669000</v>
      </c>
      <c r="R242" s="24">
        <f t="shared" si="27"/>
        <v>2328.5491482044308</v>
      </c>
      <c r="S242" s="26">
        <f t="shared" si="28"/>
        <v>3.4220898457156679</v>
      </c>
      <c r="T242" s="27">
        <f t="shared" si="29"/>
        <v>0.72898451795491526</v>
      </c>
      <c r="U242" s="22"/>
      <c r="V242" s="38">
        <f t="shared" si="30"/>
        <v>5.9569632558857446</v>
      </c>
      <c r="W242" s="22"/>
      <c r="X242" s="42">
        <f>I242-'(A) Current Law'!J240</f>
        <v>38600.690799999982</v>
      </c>
      <c r="Y242" s="42">
        <f>J242-'(A) Current Law'!K240</f>
        <v>77.182857714148668</v>
      </c>
      <c r="Z242" s="38">
        <f>O242-'(A) Current Law'!P240</f>
        <v>0.38262796192682114</v>
      </c>
      <c r="AA242" s="44">
        <f>N242-'(A) Current Law'!O240</f>
        <v>9.9000000000000199E-2</v>
      </c>
      <c r="AB242" s="42">
        <f>Q242-'(A) Current Law'!R240</f>
        <v>0</v>
      </c>
      <c r="AC242" s="42">
        <f>M242-'(A) Current Law'!N240</f>
        <v>-36201</v>
      </c>
      <c r="AD242" s="38">
        <f>S242-'(A) Current Law'!T240</f>
        <v>0</v>
      </c>
    </row>
    <row r="243" spans="1:30">
      <c r="A243" s="28" t="s">
        <v>486</v>
      </c>
      <c r="B243" s="29" t="s">
        <v>487</v>
      </c>
      <c r="C243" s="30">
        <v>7605358432</v>
      </c>
      <c r="D243" s="21">
        <v>9818.5700000000015</v>
      </c>
      <c r="E243" s="22"/>
      <c r="F243" s="48">
        <v>3000</v>
      </c>
      <c r="G243" s="45">
        <f t="shared" si="31"/>
        <v>0</v>
      </c>
      <c r="H243" s="22"/>
      <c r="I243" s="23">
        <v>29455710.000000004</v>
      </c>
      <c r="J243" s="24">
        <f t="shared" si="24"/>
        <v>3000</v>
      </c>
      <c r="K243" s="26">
        <f t="shared" si="25"/>
        <v>3.8730206161044753</v>
      </c>
      <c r="L243" s="22"/>
      <c r="M243" s="20">
        <v>2934926</v>
      </c>
      <c r="N243" s="26">
        <v>1.9370000000000001</v>
      </c>
      <c r="O243" s="25">
        <f t="shared" si="26"/>
        <v>3.4871182255411157</v>
      </c>
      <c r="P243" s="22"/>
      <c r="Q243" s="24">
        <v>16882000</v>
      </c>
      <c r="R243" s="24">
        <f t="shared" si="27"/>
        <v>2018.3108130817418</v>
      </c>
      <c r="S243" s="26">
        <f t="shared" si="28"/>
        <v>2.219750739027365</v>
      </c>
      <c r="T243" s="27">
        <f t="shared" si="29"/>
        <v>0.67277027102724729</v>
      </c>
      <c r="U243" s="22"/>
      <c r="V243" s="38">
        <f t="shared" si="30"/>
        <v>2.6056531295907237</v>
      </c>
      <c r="W243" s="22"/>
      <c r="X243" s="42">
        <f>I243-'(A) Current Law'!J241</f>
        <v>6081494.0000000037</v>
      </c>
      <c r="Y243" s="42">
        <f>J243-'(A) Current Law'!K241</f>
        <v>619.38693720164974</v>
      </c>
      <c r="Z243" s="38">
        <f>O243-'(A) Current Law'!P241</f>
        <v>0.68367665330832406</v>
      </c>
      <c r="AA243" s="44">
        <f>N243-'(A) Current Law'!O241</f>
        <v>0.40000000000000013</v>
      </c>
      <c r="AB243" s="42">
        <f>Q243-'(A) Current Law'!R241</f>
        <v>0</v>
      </c>
      <c r="AC243" s="42">
        <f>M243-'(A) Current Law'!N241</f>
        <v>881888</v>
      </c>
      <c r="AD243" s="38">
        <f>S243-'(A) Current Law'!T241</f>
        <v>0</v>
      </c>
    </row>
    <row r="244" spans="1:30">
      <c r="A244" s="28" t="s">
        <v>488</v>
      </c>
      <c r="B244" s="29" t="s">
        <v>489</v>
      </c>
      <c r="C244" s="30">
        <v>4766722281.0550003</v>
      </c>
      <c r="D244" s="21">
        <v>1647.1499999999999</v>
      </c>
      <c r="E244" s="22"/>
      <c r="F244" s="48">
        <v>3000</v>
      </c>
      <c r="G244" s="45">
        <f t="shared" si="31"/>
        <v>0</v>
      </c>
      <c r="H244" s="22"/>
      <c r="I244" s="23">
        <v>4941450</v>
      </c>
      <c r="J244" s="24">
        <f t="shared" si="24"/>
        <v>3000.0000000000005</v>
      </c>
      <c r="K244" s="26">
        <f t="shared" si="25"/>
        <v>1.0366557371381677</v>
      </c>
      <c r="L244" s="22"/>
      <c r="M244" s="20">
        <v>0</v>
      </c>
      <c r="N244" s="26">
        <v>0.51800000000000002</v>
      </c>
      <c r="O244" s="25">
        <f t="shared" si="26"/>
        <v>1.0366557371381677</v>
      </c>
      <c r="P244" s="22"/>
      <c r="Q244" s="24">
        <v>3950000</v>
      </c>
      <c r="R244" s="24">
        <f t="shared" si="27"/>
        <v>2398.0815347721823</v>
      </c>
      <c r="S244" s="26">
        <f t="shared" si="28"/>
        <v>0.82866166038222844</v>
      </c>
      <c r="T244" s="27">
        <f t="shared" si="29"/>
        <v>0.79936051159072741</v>
      </c>
      <c r="U244" s="22"/>
      <c r="V244" s="38">
        <f t="shared" si="30"/>
        <v>0.82866166038222844</v>
      </c>
      <c r="W244" s="22"/>
      <c r="X244" s="42">
        <f>I244-'(A) Current Law'!J242</f>
        <v>882057</v>
      </c>
      <c r="Y244" s="42">
        <f>J244-'(A) Current Law'!K242</f>
        <v>535.50496311811321</v>
      </c>
      <c r="Z244" s="38">
        <f>O244-'(A) Current Law'!P242</f>
        <v>0.1850447640941183</v>
      </c>
      <c r="AA244" s="44">
        <f>N244-'(A) Current Law'!O242</f>
        <v>9.2000000000000026E-2</v>
      </c>
      <c r="AB244" s="42">
        <f>Q244-'(A) Current Law'!R242</f>
        <v>0</v>
      </c>
      <c r="AC244" s="42">
        <f>M244-'(A) Current Law'!N242</f>
        <v>0</v>
      </c>
      <c r="AD244" s="38">
        <f>S244-'(A) Current Law'!T242</f>
        <v>0</v>
      </c>
    </row>
    <row r="245" spans="1:30">
      <c r="A245" s="28" t="s">
        <v>490</v>
      </c>
      <c r="B245" s="29" t="s">
        <v>491</v>
      </c>
      <c r="C245" s="30">
        <v>281131877</v>
      </c>
      <c r="D245" s="21">
        <v>351.17</v>
      </c>
      <c r="E245" s="22"/>
      <c r="F245" s="48">
        <v>3000</v>
      </c>
      <c r="G245" s="45">
        <f t="shared" si="31"/>
        <v>0</v>
      </c>
      <c r="H245" s="22"/>
      <c r="I245" s="23">
        <v>1053510</v>
      </c>
      <c r="J245" s="24">
        <f t="shared" si="24"/>
        <v>3000</v>
      </c>
      <c r="K245" s="26">
        <f t="shared" si="25"/>
        <v>3.7473872093131582</v>
      </c>
      <c r="L245" s="22"/>
      <c r="M245" s="20">
        <v>90791</v>
      </c>
      <c r="N245" s="26">
        <v>1.8740000000000001</v>
      </c>
      <c r="O245" s="25">
        <f t="shared" si="26"/>
        <v>3.4244391289714899</v>
      </c>
      <c r="P245" s="22"/>
      <c r="Q245" s="24">
        <v>514000</v>
      </c>
      <c r="R245" s="24">
        <f t="shared" si="27"/>
        <v>1722.2171597801635</v>
      </c>
      <c r="S245" s="26">
        <f t="shared" si="28"/>
        <v>1.8283234383982716</v>
      </c>
      <c r="T245" s="27">
        <f t="shared" si="29"/>
        <v>0.57407238659338777</v>
      </c>
      <c r="U245" s="22"/>
      <c r="V245" s="38">
        <f t="shared" si="30"/>
        <v>2.1512715187399403</v>
      </c>
      <c r="W245" s="22"/>
      <c r="X245" s="42">
        <f>I245-'(A) Current Law'!J243</f>
        <v>137138</v>
      </c>
      <c r="Y245" s="42">
        <f>J245-'(A) Current Law'!K243</f>
        <v>390.51741321866893</v>
      </c>
      <c r="Z245" s="38">
        <f>O245-'(A) Current Law'!P243</f>
        <v>0.52781278872904203</v>
      </c>
      <c r="AA245" s="44">
        <f>N245-'(A) Current Law'!O243</f>
        <v>0.24400000000000022</v>
      </c>
      <c r="AB245" s="42">
        <f>Q245-'(A) Current Law'!R243</f>
        <v>0</v>
      </c>
      <c r="AC245" s="42">
        <f>M245-'(A) Current Law'!N243</f>
        <v>-11247</v>
      </c>
      <c r="AD245" s="38">
        <f>S245-'(A) Current Law'!T243</f>
        <v>0</v>
      </c>
    </row>
    <row r="246" spans="1:30">
      <c r="A246" s="28" t="s">
        <v>492</v>
      </c>
      <c r="B246" s="29" t="s">
        <v>493</v>
      </c>
      <c r="C246" s="30">
        <v>17695680798</v>
      </c>
      <c r="D246" s="21">
        <v>27863.48</v>
      </c>
      <c r="E246" s="22"/>
      <c r="F246" s="48">
        <v>3000</v>
      </c>
      <c r="G246" s="45">
        <f t="shared" si="31"/>
        <v>0</v>
      </c>
      <c r="H246" s="22"/>
      <c r="I246" s="23">
        <v>83590440</v>
      </c>
      <c r="J246" s="24">
        <f t="shared" si="24"/>
        <v>3000</v>
      </c>
      <c r="K246" s="26">
        <f t="shared" si="25"/>
        <v>4.7237764375500912</v>
      </c>
      <c r="L246" s="22"/>
      <c r="M246" s="20">
        <v>14350518</v>
      </c>
      <c r="N246" s="26">
        <v>2.3620000000000001</v>
      </c>
      <c r="O246" s="25">
        <f t="shared" si="26"/>
        <v>3.9128148156823461</v>
      </c>
      <c r="P246" s="22"/>
      <c r="Q246" s="24">
        <v>61000000</v>
      </c>
      <c r="R246" s="24">
        <f t="shared" si="27"/>
        <v>2704.2752018053739</v>
      </c>
      <c r="S246" s="26">
        <f t="shared" si="28"/>
        <v>3.4471688711120025</v>
      </c>
      <c r="T246" s="27">
        <f t="shared" si="29"/>
        <v>0.90142506726845795</v>
      </c>
      <c r="U246" s="22"/>
      <c r="V246" s="38">
        <f t="shared" si="30"/>
        <v>4.2581304929797481</v>
      </c>
      <c r="W246" s="22"/>
      <c r="X246" s="42">
        <f>I246-'(A) Current Law'!J244</f>
        <v>9775451</v>
      </c>
      <c r="Y246" s="42">
        <f>J246-'(A) Current Law'!K244</f>
        <v>350.8338154458811</v>
      </c>
      <c r="Z246" s="38">
        <f>O246-'(A) Current Law'!P244</f>
        <v>0.54659677185707345</v>
      </c>
      <c r="AA246" s="44">
        <f>N246-'(A) Current Law'!O244</f>
        <v>0.29000000000000004</v>
      </c>
      <c r="AB246" s="42">
        <f>Q246-'(A) Current Law'!R244</f>
        <v>1432480</v>
      </c>
      <c r="AC246" s="42">
        <f>M246-'(A) Current Law'!N244</f>
        <v>103049</v>
      </c>
      <c r="AD246" s="38">
        <f>S246-'(A) Current Law'!T244</f>
        <v>8.0950827286729865E-2</v>
      </c>
    </row>
    <row r="247" spans="1:30">
      <c r="A247" s="28" t="s">
        <v>494</v>
      </c>
      <c r="B247" s="29" t="s">
        <v>495</v>
      </c>
      <c r="C247" s="30">
        <v>77257728</v>
      </c>
      <c r="D247" s="21">
        <v>74.03</v>
      </c>
      <c r="E247" s="22"/>
      <c r="F247" s="48">
        <v>3000</v>
      </c>
      <c r="G247" s="45">
        <f t="shared" si="31"/>
        <v>0</v>
      </c>
      <c r="H247" s="22"/>
      <c r="I247" s="23">
        <v>443957.88120000006</v>
      </c>
      <c r="J247" s="24">
        <f t="shared" si="24"/>
        <v>5996.9996109685271</v>
      </c>
      <c r="K247" s="26">
        <f t="shared" si="25"/>
        <v>5.7464527199143109</v>
      </c>
      <c r="L247" s="22"/>
      <c r="M247" s="20">
        <v>102143</v>
      </c>
      <c r="N247" s="26">
        <v>2.8730000000000002</v>
      </c>
      <c r="O247" s="25">
        <f t="shared" si="26"/>
        <v>4.4243454997796468</v>
      </c>
      <c r="P247" s="22"/>
      <c r="Q247" s="24">
        <v>285000</v>
      </c>
      <c r="R247" s="24">
        <f t="shared" si="27"/>
        <v>5229.5420775361335</v>
      </c>
      <c r="S247" s="26">
        <f t="shared" si="28"/>
        <v>3.6889513499542725</v>
      </c>
      <c r="T247" s="27">
        <f t="shared" si="29"/>
        <v>0.87202641600497832</v>
      </c>
      <c r="U247" s="22"/>
      <c r="V247" s="38">
        <f t="shared" si="30"/>
        <v>5.0110585700889363</v>
      </c>
      <c r="W247" s="22"/>
      <c r="X247" s="42">
        <f>I247-'(A) Current Law'!J245</f>
        <v>-181757.11879999994</v>
      </c>
      <c r="Y247" s="42">
        <f>J247-'(A) Current Law'!K245</f>
        <v>-2455.1819370525445</v>
      </c>
      <c r="Z247" s="38">
        <f>O247-'(A) Current Law'!P245</f>
        <v>-1.9397039322719918</v>
      </c>
      <c r="AA247" s="44">
        <f>N247-'(A) Current Law'!O245</f>
        <v>-0.12899999999999956</v>
      </c>
      <c r="AB247" s="42">
        <f>Q247-'(A) Current Law'!R245</f>
        <v>0</v>
      </c>
      <c r="AC247" s="42">
        <f>M247-'(A) Current Law'!N245</f>
        <v>-31900</v>
      </c>
      <c r="AD247" s="38">
        <f>S247-'(A) Current Law'!T245</f>
        <v>0</v>
      </c>
    </row>
    <row r="248" spans="1:30">
      <c r="A248" s="28" t="s">
        <v>496</v>
      </c>
      <c r="B248" s="29" t="s">
        <v>497</v>
      </c>
      <c r="C248" s="30">
        <v>171008894</v>
      </c>
      <c r="D248" s="21">
        <v>169.88</v>
      </c>
      <c r="E248" s="22"/>
      <c r="F248" s="48">
        <v>3000</v>
      </c>
      <c r="G248" s="45">
        <f t="shared" si="31"/>
        <v>0</v>
      </c>
      <c r="H248" s="22"/>
      <c r="I248" s="23">
        <v>681964.33680000005</v>
      </c>
      <c r="J248" s="24">
        <f t="shared" si="24"/>
        <v>4014.38860842948</v>
      </c>
      <c r="K248" s="26">
        <f t="shared" si="25"/>
        <v>3.9878881200178986</v>
      </c>
      <c r="L248" s="22"/>
      <c r="M248" s="20">
        <v>75755</v>
      </c>
      <c r="N248" s="26">
        <v>1.994</v>
      </c>
      <c r="O248" s="25">
        <f t="shared" si="26"/>
        <v>3.5448994647026959</v>
      </c>
      <c r="P248" s="22"/>
      <c r="Q248" s="24">
        <v>330000</v>
      </c>
      <c r="R248" s="24">
        <f t="shared" si="27"/>
        <v>2388.4801036025428</v>
      </c>
      <c r="S248" s="26">
        <f t="shared" si="28"/>
        <v>1.92972419317559</v>
      </c>
      <c r="T248" s="27">
        <f t="shared" si="29"/>
        <v>0.59497979308410076</v>
      </c>
      <c r="U248" s="22"/>
      <c r="V248" s="38">
        <f t="shared" si="30"/>
        <v>2.3727128484907927</v>
      </c>
      <c r="W248" s="22"/>
      <c r="X248" s="42">
        <f>I248-'(A) Current Law'!J246</f>
        <v>-63713.663199999952</v>
      </c>
      <c r="Y248" s="42">
        <f>J248-'(A) Current Law'!K246</f>
        <v>-375.05099599717414</v>
      </c>
      <c r="Z248" s="38">
        <f>O248-'(A) Current Law'!P246</f>
        <v>9.753490833055789E-2</v>
      </c>
      <c r="AA248" s="44">
        <f>N248-'(A) Current Law'!O246</f>
        <v>-0.18600000000000017</v>
      </c>
      <c r="AB248" s="42">
        <f>Q248-'(A) Current Law'!R246</f>
        <v>0</v>
      </c>
      <c r="AC248" s="42">
        <f>M248-'(A) Current Law'!N246</f>
        <v>-80393</v>
      </c>
      <c r="AD248" s="38">
        <f>S248-'(A) Current Law'!T246</f>
        <v>0</v>
      </c>
    </row>
    <row r="249" spans="1:30" ht="31.2">
      <c r="A249" s="28" t="s">
        <v>498</v>
      </c>
      <c r="B249" s="29" t="s">
        <v>499</v>
      </c>
      <c r="C249" s="30">
        <v>6230569176.8850002</v>
      </c>
      <c r="D249" s="21">
        <v>4940.75</v>
      </c>
      <c r="E249" s="22"/>
      <c r="F249" s="48">
        <v>3000</v>
      </c>
      <c r="G249" s="45">
        <f t="shared" si="31"/>
        <v>0</v>
      </c>
      <c r="H249" s="22"/>
      <c r="I249" s="23">
        <v>14822250</v>
      </c>
      <c r="J249" s="24">
        <f t="shared" si="24"/>
        <v>3000</v>
      </c>
      <c r="K249" s="26">
        <f t="shared" si="25"/>
        <v>2.3789560117540409</v>
      </c>
      <c r="L249" s="22"/>
      <c r="M249" s="20">
        <v>0</v>
      </c>
      <c r="N249" s="26">
        <v>1.1890000000000001</v>
      </c>
      <c r="O249" s="25">
        <f t="shared" si="26"/>
        <v>2.3789560117540409</v>
      </c>
      <c r="P249" s="22"/>
      <c r="Q249" s="24">
        <v>10374063</v>
      </c>
      <c r="R249" s="24">
        <f t="shared" si="27"/>
        <v>2099.693973587006</v>
      </c>
      <c r="S249" s="26">
        <f t="shared" si="28"/>
        <v>1.6650265337695129</v>
      </c>
      <c r="T249" s="27">
        <f t="shared" si="29"/>
        <v>0.69989799119566865</v>
      </c>
      <c r="U249" s="22"/>
      <c r="V249" s="38">
        <f t="shared" si="30"/>
        <v>1.6650265337695129</v>
      </c>
      <c r="W249" s="22"/>
      <c r="X249" s="42">
        <f>I249-'(A) Current Law'!J247</f>
        <v>3141472</v>
      </c>
      <c r="Y249" s="42">
        <f>J249-'(A) Current Law'!K247</f>
        <v>635.82897333400797</v>
      </c>
      <c r="Z249" s="38">
        <f>O249-'(A) Current Law'!P247</f>
        <v>0.5042030528534458</v>
      </c>
      <c r="AA249" s="44">
        <f>N249-'(A) Current Law'!O247</f>
        <v>0.252</v>
      </c>
      <c r="AB249" s="42">
        <f>Q249-'(A) Current Law'!R247</f>
        <v>0</v>
      </c>
      <c r="AC249" s="42">
        <f>M249-'(A) Current Law'!N247</f>
        <v>0</v>
      </c>
      <c r="AD249" s="38">
        <f>S249-'(A) Current Law'!T247</f>
        <v>0</v>
      </c>
    </row>
    <row r="250" spans="1:30">
      <c r="A250" s="28" t="s">
        <v>500</v>
      </c>
      <c r="B250" s="29" t="s">
        <v>501</v>
      </c>
      <c r="C250" s="30">
        <v>25240991</v>
      </c>
      <c r="D250" s="21">
        <v>12.98</v>
      </c>
      <c r="E250" s="22"/>
      <c r="F250" s="48">
        <v>3000</v>
      </c>
      <c r="G250" s="45">
        <f t="shared" si="31"/>
        <v>0</v>
      </c>
      <c r="H250" s="22"/>
      <c r="I250" s="23">
        <v>92306.9136</v>
      </c>
      <c r="J250" s="24">
        <f t="shared" si="24"/>
        <v>7111.4725423728814</v>
      </c>
      <c r="K250" s="26">
        <f t="shared" si="25"/>
        <v>3.657024147744437</v>
      </c>
      <c r="L250" s="22"/>
      <c r="M250" s="20">
        <v>7015</v>
      </c>
      <c r="N250" s="26">
        <v>1.829</v>
      </c>
      <c r="O250" s="25">
        <f t="shared" si="26"/>
        <v>3.3791032055754071</v>
      </c>
      <c r="P250" s="22"/>
      <c r="Q250" s="24">
        <v>0</v>
      </c>
      <c r="R250" s="24">
        <f t="shared" si="27"/>
        <v>540.44684129429891</v>
      </c>
      <c r="S250" s="26">
        <f t="shared" si="28"/>
        <v>0</v>
      </c>
      <c r="T250" s="27">
        <f t="shared" si="29"/>
        <v>7.5996474439591705E-2</v>
      </c>
      <c r="U250" s="22"/>
      <c r="V250" s="38">
        <f t="shared" si="30"/>
        <v>0.27792094216902974</v>
      </c>
      <c r="W250" s="22"/>
      <c r="X250" s="42">
        <f>I250-'(A) Current Law'!J248</f>
        <v>-14761.0864</v>
      </c>
      <c r="Y250" s="42">
        <f>J250-'(A) Current Law'!K248</f>
        <v>-1137.2177503852072</v>
      </c>
      <c r="Z250" s="38">
        <f>O250-'(A) Current Law'!P248</f>
        <v>-8.7590221794378031E-3</v>
      </c>
      <c r="AA250" s="44">
        <f>N250-'(A) Current Law'!O248</f>
        <v>-0.29200000000000004</v>
      </c>
      <c r="AB250" s="42">
        <f>Q250-'(A) Current Law'!R248</f>
        <v>0</v>
      </c>
      <c r="AC250" s="42">
        <f>M250-'(A) Current Law'!N248</f>
        <v>-14540</v>
      </c>
      <c r="AD250" s="38">
        <f>S250-'(A) Current Law'!T248</f>
        <v>0</v>
      </c>
    </row>
    <row r="251" spans="1:30">
      <c r="A251" s="28" t="s">
        <v>502</v>
      </c>
      <c r="B251" s="29" t="s">
        <v>503</v>
      </c>
      <c r="C251" s="30">
        <v>28420597</v>
      </c>
      <c r="D251" s="21">
        <v>28.29</v>
      </c>
      <c r="E251" s="22"/>
      <c r="F251" s="48">
        <v>3000</v>
      </c>
      <c r="G251" s="45">
        <f t="shared" si="31"/>
        <v>0</v>
      </c>
      <c r="H251" s="22"/>
      <c r="I251" s="23">
        <v>157119.78039999999</v>
      </c>
      <c r="J251" s="24">
        <f t="shared" si="24"/>
        <v>5553.8982113821139</v>
      </c>
      <c r="K251" s="26">
        <f t="shared" si="25"/>
        <v>5.5283771977062965</v>
      </c>
      <c r="L251" s="22"/>
      <c r="M251" s="20">
        <v>34477</v>
      </c>
      <c r="N251" s="26">
        <v>2.7639999999999998</v>
      </c>
      <c r="O251" s="25">
        <f t="shared" si="26"/>
        <v>4.3152781203012731</v>
      </c>
      <c r="P251" s="22"/>
      <c r="Q251" s="24">
        <v>0</v>
      </c>
      <c r="R251" s="24">
        <f t="shared" si="27"/>
        <v>1218.69918699187</v>
      </c>
      <c r="S251" s="26">
        <f t="shared" si="28"/>
        <v>0</v>
      </c>
      <c r="T251" s="27">
        <f t="shared" si="29"/>
        <v>0.2194313148365373</v>
      </c>
      <c r="U251" s="22"/>
      <c r="V251" s="38">
        <f t="shared" si="30"/>
        <v>1.2130990774050243</v>
      </c>
      <c r="W251" s="22"/>
      <c r="X251" s="42">
        <f>I251-'(A) Current Law'!J249</f>
        <v>-76345.219600000011</v>
      </c>
      <c r="Y251" s="42">
        <f>J251-'(A) Current Law'!K249</f>
        <v>-2698.6645316366203</v>
      </c>
      <c r="Z251" s="38">
        <f>O251-'(A) Current Law'!P249</f>
        <v>-2.1084785657387846</v>
      </c>
      <c r="AA251" s="44">
        <f>N251-'(A) Current Law'!O249</f>
        <v>-0.29400000000000004</v>
      </c>
      <c r="AB251" s="42">
        <f>Q251-'(A) Current Law'!R249</f>
        <v>0</v>
      </c>
      <c r="AC251" s="42">
        <f>M251-'(A) Current Law'!N249</f>
        <v>-16421</v>
      </c>
      <c r="AD251" s="38">
        <f>S251-'(A) Current Law'!T249</f>
        <v>0</v>
      </c>
    </row>
    <row r="252" spans="1:30">
      <c r="A252" s="28" t="s">
        <v>504</v>
      </c>
      <c r="B252" s="29" t="s">
        <v>505</v>
      </c>
      <c r="C252" s="30">
        <v>28469819</v>
      </c>
      <c r="D252" s="21">
        <v>20.88</v>
      </c>
      <c r="E252" s="22"/>
      <c r="F252" s="48">
        <v>3000</v>
      </c>
      <c r="G252" s="45">
        <f t="shared" si="31"/>
        <v>0</v>
      </c>
      <c r="H252" s="22"/>
      <c r="I252" s="23">
        <v>142284.96960000001</v>
      </c>
      <c r="J252" s="24">
        <f t="shared" si="24"/>
        <v>6814.4142528735638</v>
      </c>
      <c r="K252" s="26">
        <f t="shared" si="25"/>
        <v>4.9977476007135841</v>
      </c>
      <c r="L252" s="22"/>
      <c r="M252" s="20">
        <v>26988</v>
      </c>
      <c r="N252" s="26">
        <v>2.4990000000000001</v>
      </c>
      <c r="O252" s="25">
        <f t="shared" si="26"/>
        <v>4.0497963685684129</v>
      </c>
      <c r="P252" s="22"/>
      <c r="Q252" s="24">
        <v>0</v>
      </c>
      <c r="R252" s="24">
        <f t="shared" si="27"/>
        <v>1292.528735632184</v>
      </c>
      <c r="S252" s="26">
        <f t="shared" si="28"/>
        <v>0</v>
      </c>
      <c r="T252" s="27">
        <f t="shared" si="29"/>
        <v>0.18967569150747457</v>
      </c>
      <c r="U252" s="22"/>
      <c r="V252" s="38">
        <f t="shared" si="30"/>
        <v>0.94795123214517096</v>
      </c>
      <c r="W252" s="22"/>
      <c r="X252" s="42">
        <f>I252-'(A) Current Law'!J250</f>
        <v>18929.969600000011</v>
      </c>
      <c r="Y252" s="42">
        <f>J252-'(A) Current Law'!K250</f>
        <v>906.60773946360223</v>
      </c>
      <c r="Z252" s="38">
        <f>O252-'(A) Current Law'!P250</f>
        <v>0.61616020811372207</v>
      </c>
      <c r="AA252" s="44">
        <f>N252-'(A) Current Law'!O250</f>
        <v>0.33300000000000018</v>
      </c>
      <c r="AB252" s="42">
        <f>Q252-'(A) Current Law'!R250</f>
        <v>0</v>
      </c>
      <c r="AC252" s="42">
        <f>M252-'(A) Current Law'!N250</f>
        <v>1388</v>
      </c>
      <c r="AD252" s="38">
        <f>S252-'(A) Current Law'!T250</f>
        <v>0</v>
      </c>
    </row>
    <row r="253" spans="1:30">
      <c r="A253" s="28" t="s">
        <v>506</v>
      </c>
      <c r="B253" s="29" t="s">
        <v>507</v>
      </c>
      <c r="C253" s="30">
        <v>2993453115</v>
      </c>
      <c r="D253" s="21">
        <v>5101.53</v>
      </c>
      <c r="E253" s="22"/>
      <c r="F253" s="48">
        <v>3000</v>
      </c>
      <c r="G253" s="45">
        <f t="shared" si="31"/>
        <v>0</v>
      </c>
      <c r="H253" s="22"/>
      <c r="I253" s="23">
        <v>15394952.3112</v>
      </c>
      <c r="J253" s="24">
        <f t="shared" si="24"/>
        <v>3017.7127863993746</v>
      </c>
      <c r="K253" s="26">
        <f t="shared" si="25"/>
        <v>5.1428740387002856</v>
      </c>
      <c r="L253" s="22"/>
      <c r="M253" s="20">
        <v>3053841</v>
      </c>
      <c r="N253" s="26">
        <v>2.5710000000000002</v>
      </c>
      <c r="O253" s="25">
        <f t="shared" si="26"/>
        <v>4.1227007195668071</v>
      </c>
      <c r="P253" s="22"/>
      <c r="Q253" s="24">
        <v>6280495</v>
      </c>
      <c r="R253" s="24">
        <f t="shared" si="27"/>
        <v>1829.7130468702528</v>
      </c>
      <c r="S253" s="26">
        <f t="shared" si="28"/>
        <v>2.0980769561844297</v>
      </c>
      <c r="T253" s="27">
        <f t="shared" si="29"/>
        <v>0.60632445046349159</v>
      </c>
      <c r="U253" s="22"/>
      <c r="V253" s="38">
        <f t="shared" si="30"/>
        <v>3.1182502753179082</v>
      </c>
      <c r="W253" s="22"/>
      <c r="X253" s="42">
        <f>I253-'(A) Current Law'!J251</f>
        <v>5061218.3112000003</v>
      </c>
      <c r="Y253" s="42">
        <f>J253-'(A) Current Law'!K251</f>
        <v>992.09811785876036</v>
      </c>
      <c r="Z253" s="38">
        <f>O253-'(A) Current Law'!P251</f>
        <v>1.074484946860442</v>
      </c>
      <c r="AA253" s="44">
        <f>N253-'(A) Current Law'!O251</f>
        <v>0.90000000000000013</v>
      </c>
      <c r="AB253" s="42">
        <f>Q253-'(A) Current Law'!R251</f>
        <v>0</v>
      </c>
      <c r="AC253" s="42">
        <f>M253-'(A) Current Law'!N251</f>
        <v>1844798</v>
      </c>
      <c r="AD253" s="38">
        <f>S253-'(A) Current Law'!T251</f>
        <v>0</v>
      </c>
    </row>
    <row r="254" spans="1:30">
      <c r="A254" s="28" t="s">
        <v>508</v>
      </c>
      <c r="B254" s="29" t="s">
        <v>509</v>
      </c>
      <c r="C254" s="30">
        <v>32954253</v>
      </c>
      <c r="D254" s="21">
        <v>50</v>
      </c>
      <c r="E254" s="22"/>
      <c r="F254" s="48">
        <v>3000</v>
      </c>
      <c r="G254" s="45">
        <f t="shared" si="31"/>
        <v>0</v>
      </c>
      <c r="H254" s="22"/>
      <c r="I254" s="23">
        <v>205370.4872</v>
      </c>
      <c r="J254" s="24">
        <f t="shared" si="24"/>
        <v>4107.4097440000005</v>
      </c>
      <c r="K254" s="26">
        <f t="shared" si="25"/>
        <v>6.2319873310434319</v>
      </c>
      <c r="L254" s="22"/>
      <c r="M254" s="20">
        <v>51573</v>
      </c>
      <c r="N254" s="26">
        <v>3.1160000000000001</v>
      </c>
      <c r="O254" s="25">
        <f t="shared" si="26"/>
        <v>4.6669996494837864</v>
      </c>
      <c r="P254" s="22"/>
      <c r="Q254" s="24">
        <v>110000</v>
      </c>
      <c r="R254" s="24">
        <f t="shared" si="27"/>
        <v>3231.46</v>
      </c>
      <c r="S254" s="26">
        <f t="shared" si="28"/>
        <v>3.3379606571570597</v>
      </c>
      <c r="T254" s="27">
        <f t="shared" si="29"/>
        <v>0.78673913765736048</v>
      </c>
      <c r="U254" s="22"/>
      <c r="V254" s="38">
        <f t="shared" si="30"/>
        <v>4.9029483387167057</v>
      </c>
      <c r="W254" s="22"/>
      <c r="X254" s="42">
        <f>I254-'(A) Current Law'!J252</f>
        <v>-43597.512799999997</v>
      </c>
      <c r="Y254" s="42">
        <f>J254-'(A) Current Law'!K252</f>
        <v>-871.95025599999917</v>
      </c>
      <c r="Z254" s="38">
        <f>O254-'(A) Current Law'!P252</f>
        <v>-1.2508707995899648</v>
      </c>
      <c r="AA254" s="44">
        <f>N254-'(A) Current Law'!O252</f>
        <v>0.21200000000000019</v>
      </c>
      <c r="AB254" s="42">
        <f>Q254-'(A) Current Law'!R252</f>
        <v>0</v>
      </c>
      <c r="AC254" s="42">
        <f>M254-'(A) Current Law'!N252</f>
        <v>-2376</v>
      </c>
      <c r="AD254" s="38">
        <f>S254-'(A) Current Law'!T252</f>
        <v>0</v>
      </c>
    </row>
    <row r="255" spans="1:30" ht="31.2">
      <c r="A255" s="28" t="s">
        <v>510</v>
      </c>
      <c r="B255" s="29" t="s">
        <v>511</v>
      </c>
      <c r="C255" s="30">
        <v>778114723</v>
      </c>
      <c r="D255" s="21">
        <v>1250.81</v>
      </c>
      <c r="E255" s="22"/>
      <c r="F255" s="48">
        <v>3000</v>
      </c>
      <c r="G255" s="45">
        <f t="shared" si="31"/>
        <v>0</v>
      </c>
      <c r="H255" s="22"/>
      <c r="I255" s="23">
        <v>3752430</v>
      </c>
      <c r="J255" s="24">
        <f t="shared" si="24"/>
        <v>3000</v>
      </c>
      <c r="K255" s="26">
        <f t="shared" si="25"/>
        <v>4.822463692156612</v>
      </c>
      <c r="L255" s="22"/>
      <c r="M255" s="20">
        <v>669243</v>
      </c>
      <c r="N255" s="26">
        <v>2.411</v>
      </c>
      <c r="O255" s="25">
        <f t="shared" si="26"/>
        <v>3.9623810074083381</v>
      </c>
      <c r="P255" s="22"/>
      <c r="Q255" s="24">
        <v>0</v>
      </c>
      <c r="R255" s="24">
        <f t="shared" si="27"/>
        <v>535.04768909746485</v>
      </c>
      <c r="S255" s="26">
        <f t="shared" si="28"/>
        <v>0</v>
      </c>
      <c r="T255" s="27">
        <f t="shared" si="29"/>
        <v>0.17834922969915495</v>
      </c>
      <c r="U255" s="22"/>
      <c r="V255" s="38">
        <f t="shared" si="30"/>
        <v>0.86008268474827454</v>
      </c>
      <c r="W255" s="22"/>
      <c r="X255" s="42">
        <f>I255-'(A) Current Law'!J253</f>
        <v>719746</v>
      </c>
      <c r="Y255" s="42">
        <f>J255-'(A) Current Law'!K253</f>
        <v>575.42392529640802</v>
      </c>
      <c r="Z255" s="38">
        <f>O255-'(A) Current Law'!P253</f>
        <v>0.74681275501324729</v>
      </c>
      <c r="AA255" s="44">
        <f>N255-'(A) Current Law'!O253</f>
        <v>0.46199999999999997</v>
      </c>
      <c r="AB255" s="42">
        <f>Q255-'(A) Current Law'!R253</f>
        <v>0</v>
      </c>
      <c r="AC255" s="42">
        <f>M255-'(A) Current Law'!N253</f>
        <v>138640</v>
      </c>
      <c r="AD255" s="38">
        <f>S255-'(A) Current Law'!T253</f>
        <v>0</v>
      </c>
    </row>
    <row r="256" spans="1:30">
      <c r="A256" s="28" t="s">
        <v>512</v>
      </c>
      <c r="B256" s="29" t="s">
        <v>513</v>
      </c>
      <c r="C256" s="30">
        <v>1409075454</v>
      </c>
      <c r="D256" s="21">
        <v>2117.2399999999998</v>
      </c>
      <c r="E256" s="22"/>
      <c r="F256" s="48">
        <v>3000</v>
      </c>
      <c r="G256" s="45">
        <f t="shared" si="31"/>
        <v>0</v>
      </c>
      <c r="H256" s="22"/>
      <c r="I256" s="23">
        <v>6351719.9999999991</v>
      </c>
      <c r="J256" s="24">
        <f t="shared" si="24"/>
        <v>3000</v>
      </c>
      <c r="K256" s="26">
        <f t="shared" si="25"/>
        <v>4.5077216993377558</v>
      </c>
      <c r="L256" s="22"/>
      <c r="M256" s="20">
        <v>990519</v>
      </c>
      <c r="N256" s="26">
        <v>2.254</v>
      </c>
      <c r="O256" s="25">
        <f t="shared" si="26"/>
        <v>3.8047650214762729</v>
      </c>
      <c r="P256" s="22"/>
      <c r="Q256" s="24">
        <v>4064000</v>
      </c>
      <c r="R256" s="24">
        <f t="shared" si="27"/>
        <v>2387.3150894560845</v>
      </c>
      <c r="S256" s="26">
        <f t="shared" si="28"/>
        <v>2.8841606661044001</v>
      </c>
      <c r="T256" s="27">
        <f t="shared" si="29"/>
        <v>0.79577169648536161</v>
      </c>
      <c r="U256" s="22"/>
      <c r="V256" s="38">
        <f t="shared" si="30"/>
        <v>3.5871173439658826</v>
      </c>
      <c r="W256" s="22"/>
      <c r="X256" s="42">
        <f>I256-'(A) Current Law'!J254</f>
        <v>1309977.9999999991</v>
      </c>
      <c r="Y256" s="42">
        <f>J256-'(A) Current Law'!K254</f>
        <v>618.71965388902527</v>
      </c>
      <c r="Z256" s="38">
        <f>O256-'(A) Current Law'!P254</f>
        <v>0.74872285725019738</v>
      </c>
      <c r="AA256" s="44">
        <f>N256-'(A) Current Law'!O254</f>
        <v>0.46500000000000008</v>
      </c>
      <c r="AB256" s="42">
        <f>Q256-'(A) Current Law'!R254</f>
        <v>0</v>
      </c>
      <c r="AC256" s="42">
        <f>M256-'(A) Current Law'!N254</f>
        <v>254971</v>
      </c>
      <c r="AD256" s="38">
        <f>S256-'(A) Current Law'!T254</f>
        <v>0</v>
      </c>
    </row>
    <row r="257" spans="1:30">
      <c r="A257" s="28" t="s">
        <v>514</v>
      </c>
      <c r="B257" s="29" t="s">
        <v>515</v>
      </c>
      <c r="C257" s="30">
        <v>46378730</v>
      </c>
      <c r="D257" s="21">
        <v>149.66</v>
      </c>
      <c r="E257" s="22"/>
      <c r="F257" s="48">
        <v>3000</v>
      </c>
      <c r="G257" s="45">
        <f t="shared" si="31"/>
        <v>0</v>
      </c>
      <c r="H257" s="22"/>
      <c r="I257" s="23">
        <v>468044.5196</v>
      </c>
      <c r="J257" s="24">
        <f t="shared" si="24"/>
        <v>3127.3855378858748</v>
      </c>
      <c r="K257" s="26">
        <f t="shared" si="25"/>
        <v>10.091792500570843</v>
      </c>
      <c r="L257" s="22"/>
      <c r="M257" s="20">
        <v>162090</v>
      </c>
      <c r="N257" s="26">
        <v>5.0460000000000003</v>
      </c>
      <c r="O257" s="25">
        <f t="shared" si="26"/>
        <v>6.5968714451646262</v>
      </c>
      <c r="P257" s="22"/>
      <c r="Q257" s="24">
        <v>48500</v>
      </c>
      <c r="R257" s="24">
        <f t="shared" si="27"/>
        <v>1407.1228117065348</v>
      </c>
      <c r="S257" s="26">
        <f t="shared" si="28"/>
        <v>1.0457379923943584</v>
      </c>
      <c r="T257" s="27">
        <f t="shared" si="29"/>
        <v>0.44993583127514097</v>
      </c>
      <c r="U257" s="22"/>
      <c r="V257" s="38">
        <f t="shared" si="30"/>
        <v>4.5406590478005757</v>
      </c>
      <c r="W257" s="22"/>
      <c r="X257" s="42">
        <f>I257-'(A) Current Law'!J255</f>
        <v>64545.5196</v>
      </c>
      <c r="Y257" s="42">
        <f>J257-'(A) Current Law'!K255</f>
        <v>431.28103434451441</v>
      </c>
      <c r="Z257" s="38">
        <f>O257-'(A) Current Law'!P255</f>
        <v>0.9798137982648516</v>
      </c>
      <c r="AA257" s="44">
        <f>N257-'(A) Current Law'!O255</f>
        <v>0.69600000000000062</v>
      </c>
      <c r="AB257" s="42">
        <f>Q257-'(A) Current Law'!R255</f>
        <v>0</v>
      </c>
      <c r="AC257" s="42">
        <f>M257-'(A) Current Law'!N255</f>
        <v>19103</v>
      </c>
      <c r="AD257" s="38">
        <f>S257-'(A) Current Law'!T255</f>
        <v>0</v>
      </c>
    </row>
    <row r="258" spans="1:30">
      <c r="A258" s="28" t="s">
        <v>516</v>
      </c>
      <c r="B258" s="29" t="s">
        <v>517</v>
      </c>
      <c r="C258" s="30">
        <v>6416556440</v>
      </c>
      <c r="D258" s="21">
        <v>7841.28</v>
      </c>
      <c r="E258" s="22"/>
      <c r="F258" s="48">
        <v>3000</v>
      </c>
      <c r="G258" s="45">
        <f t="shared" si="31"/>
        <v>0</v>
      </c>
      <c r="H258" s="22"/>
      <c r="I258" s="23">
        <v>23523840</v>
      </c>
      <c r="J258" s="24">
        <f t="shared" si="24"/>
        <v>3000</v>
      </c>
      <c r="K258" s="26">
        <f t="shared" si="25"/>
        <v>3.6661159642195869</v>
      </c>
      <c r="L258" s="22"/>
      <c r="M258" s="20">
        <v>1809527</v>
      </c>
      <c r="N258" s="26">
        <v>1.833</v>
      </c>
      <c r="O258" s="25">
        <f t="shared" si="26"/>
        <v>3.3841069120246061</v>
      </c>
      <c r="P258" s="22"/>
      <c r="Q258" s="24">
        <v>17000000</v>
      </c>
      <c r="R258" s="24">
        <f t="shared" si="27"/>
        <v>2398.7827242491021</v>
      </c>
      <c r="S258" s="26">
        <f t="shared" si="28"/>
        <v>2.6493961611596144</v>
      </c>
      <c r="T258" s="27">
        <f t="shared" si="29"/>
        <v>0.79959424141636737</v>
      </c>
      <c r="U258" s="22"/>
      <c r="V258" s="38">
        <f t="shared" si="30"/>
        <v>2.9314052133545951</v>
      </c>
      <c r="W258" s="22"/>
      <c r="X258" s="42">
        <f>I258-'(A) Current Law'!J256</f>
        <v>5222424</v>
      </c>
      <c r="Y258" s="42">
        <f>J258-'(A) Current Law'!K256</f>
        <v>666.01677277179215</v>
      </c>
      <c r="Z258" s="38">
        <f>O258-'(A) Current Law'!P256</f>
        <v>0.64885644487528271</v>
      </c>
      <c r="AA258" s="44">
        <f>N258-'(A) Current Law'!O256</f>
        <v>0.44900000000000007</v>
      </c>
      <c r="AB258" s="42">
        <f>Q258-'(A) Current Law'!R256</f>
        <v>0</v>
      </c>
      <c r="AC258" s="42">
        <f>M258-'(A) Current Law'!N256</f>
        <v>1059000</v>
      </c>
      <c r="AD258" s="38">
        <f>S258-'(A) Current Law'!T256</f>
        <v>0</v>
      </c>
    </row>
    <row r="259" spans="1:30">
      <c r="A259" s="28" t="s">
        <v>518</v>
      </c>
      <c r="B259" s="29" t="s">
        <v>519</v>
      </c>
      <c r="C259" s="30">
        <v>1295742489</v>
      </c>
      <c r="D259" s="21">
        <v>5673.53</v>
      </c>
      <c r="E259" s="22"/>
      <c r="F259" s="48">
        <v>3000</v>
      </c>
      <c r="G259" s="45">
        <f t="shared" si="31"/>
        <v>0</v>
      </c>
      <c r="H259" s="22"/>
      <c r="I259" s="23">
        <v>17020590</v>
      </c>
      <c r="J259" s="24">
        <f t="shared" si="24"/>
        <v>3000</v>
      </c>
      <c r="K259" s="26">
        <f t="shared" si="25"/>
        <v>13.135781333477597</v>
      </c>
      <c r="L259" s="22"/>
      <c r="M259" s="20">
        <v>6500632</v>
      </c>
      <c r="N259" s="26">
        <v>6.5679999999999996</v>
      </c>
      <c r="O259" s="25">
        <f t="shared" si="26"/>
        <v>8.1188647353216492</v>
      </c>
      <c r="P259" s="22"/>
      <c r="Q259" s="24">
        <v>1422595</v>
      </c>
      <c r="R259" s="24">
        <f t="shared" si="27"/>
        <v>1396.5250910808616</v>
      </c>
      <c r="S259" s="26">
        <f t="shared" si="28"/>
        <v>1.0978994762284129</v>
      </c>
      <c r="T259" s="27">
        <f t="shared" si="29"/>
        <v>0.46550836369362047</v>
      </c>
      <c r="U259" s="22"/>
      <c r="V259" s="38">
        <f t="shared" si="30"/>
        <v>6.1148160743843603</v>
      </c>
      <c r="W259" s="22"/>
      <c r="X259" s="42">
        <f>I259-'(A) Current Law'!J257</f>
        <v>-975341</v>
      </c>
      <c r="Y259" s="42">
        <f>J259-'(A) Current Law'!K257</f>
        <v>-171.91078570131822</v>
      </c>
      <c r="Z259" s="38">
        <f>O259-'(A) Current Law'!P257</f>
        <v>-9.243580496649173E-2</v>
      </c>
      <c r="AA259" s="44">
        <f>N259-'(A) Current Law'!O257</f>
        <v>-0.37600000000000033</v>
      </c>
      <c r="AB259" s="42">
        <f>Q259-'(A) Current Law'!R257</f>
        <v>0</v>
      </c>
      <c r="AC259" s="42">
        <f>M259-'(A) Current Law'!N257</f>
        <v>-855568</v>
      </c>
      <c r="AD259" s="38">
        <f>S259-'(A) Current Law'!T257</f>
        <v>0</v>
      </c>
    </row>
    <row r="260" spans="1:30">
      <c r="A260" s="28" t="s">
        <v>520</v>
      </c>
      <c r="B260" s="29" t="s">
        <v>521</v>
      </c>
      <c r="C260" s="30">
        <v>24347776884</v>
      </c>
      <c r="D260" s="21">
        <v>27226.45</v>
      </c>
      <c r="E260" s="22"/>
      <c r="F260" s="48">
        <v>3247.8848325800827</v>
      </c>
      <c r="G260" s="45">
        <f t="shared" si="31"/>
        <v>1</v>
      </c>
      <c r="H260" s="22"/>
      <c r="I260" s="23">
        <v>88428374</v>
      </c>
      <c r="J260" s="24">
        <f t="shared" si="24"/>
        <v>3247.8848325800827</v>
      </c>
      <c r="K260" s="26">
        <f t="shared" si="25"/>
        <v>3.6318869858755027</v>
      </c>
      <c r="L260" s="22"/>
      <c r="M260" s="20">
        <v>6451960</v>
      </c>
      <c r="N260" s="26">
        <v>1.8160000000000001</v>
      </c>
      <c r="O260" s="25">
        <f t="shared" si="26"/>
        <v>3.3668952360849964</v>
      </c>
      <c r="P260" s="22"/>
      <c r="Q260" s="24">
        <v>81976414</v>
      </c>
      <c r="R260" s="24">
        <f t="shared" si="27"/>
        <v>3247.8848325800827</v>
      </c>
      <c r="S260" s="26">
        <f t="shared" si="28"/>
        <v>3.3668952360849964</v>
      </c>
      <c r="T260" s="27">
        <f t="shared" si="29"/>
        <v>1</v>
      </c>
      <c r="U260" s="22"/>
      <c r="V260" s="38">
        <f t="shared" si="30"/>
        <v>3.6318869858755027</v>
      </c>
      <c r="W260" s="22"/>
      <c r="X260" s="42">
        <f>I260-'(A) Current Law'!J258</f>
        <v>-6022420</v>
      </c>
      <c r="Y260" s="42">
        <f>J260-'(A) Current Law'!K258</f>
        <v>-221.19740179127302</v>
      </c>
      <c r="Z260" s="38">
        <f>O260-'(A) Current Law'!P258</f>
        <v>-0.24831860538253503</v>
      </c>
      <c r="AA260" s="44">
        <f>N260-'(A) Current Law'!O258</f>
        <v>0.28500000000000014</v>
      </c>
      <c r="AB260" s="42">
        <f>Q260-'(A) Current Law'!R258</f>
        <v>-23586</v>
      </c>
      <c r="AC260" s="42">
        <f>M260-'(A) Current Law'!N258</f>
        <v>23586</v>
      </c>
      <c r="AD260" s="38">
        <f>S260-'(A) Current Law'!T258</f>
        <v>-9.6871267189468924E-4</v>
      </c>
    </row>
    <row r="261" spans="1:30">
      <c r="A261" s="28" t="s">
        <v>522</v>
      </c>
      <c r="B261" s="29" t="s">
        <v>523</v>
      </c>
      <c r="C261" s="30">
        <v>16868596</v>
      </c>
      <c r="D261" s="21">
        <v>182.05</v>
      </c>
      <c r="E261" s="22"/>
      <c r="F261" s="48">
        <v>3000</v>
      </c>
      <c r="G261" s="45">
        <f t="shared" si="31"/>
        <v>0</v>
      </c>
      <c r="H261" s="22"/>
      <c r="I261" s="23">
        <v>717845.26359999995</v>
      </c>
      <c r="J261" s="24">
        <f t="shared" si="24"/>
        <v>3943.1214699258439</v>
      </c>
      <c r="K261" s="26">
        <f t="shared" si="25"/>
        <v>42.555128097205007</v>
      </c>
      <c r="L261" s="22"/>
      <c r="M261" s="20">
        <v>332760</v>
      </c>
      <c r="N261" s="26">
        <v>21.277999999999999</v>
      </c>
      <c r="O261" s="25">
        <f t="shared" si="26"/>
        <v>22.828530815486953</v>
      </c>
      <c r="P261" s="22"/>
      <c r="Q261" s="24">
        <v>100000</v>
      </c>
      <c r="R261" s="24">
        <f t="shared" si="27"/>
        <v>2377.1491348530622</v>
      </c>
      <c r="S261" s="26">
        <f t="shared" si="28"/>
        <v>5.928175646627615</v>
      </c>
      <c r="T261" s="27">
        <f t="shared" si="29"/>
        <v>0.60285972749852113</v>
      </c>
      <c r="U261" s="22"/>
      <c r="V261" s="38">
        <f t="shared" si="30"/>
        <v>25.654772928345668</v>
      </c>
      <c r="W261" s="22"/>
      <c r="X261" s="42">
        <f>I261-'(A) Current Law'!J259</f>
        <v>43860.263599999947</v>
      </c>
      <c r="Y261" s="42">
        <f>J261-'(A) Current Law'!K259</f>
        <v>240.9242713540234</v>
      </c>
      <c r="Z261" s="38">
        <f>O261-'(A) Current Law'!P259</f>
        <v>1.5840834412063671</v>
      </c>
      <c r="AA261" s="44">
        <f>N261-'(A) Current Law'!O259</f>
        <v>1.2999999999999972</v>
      </c>
      <c r="AB261" s="42">
        <f>Q261-'(A) Current Law'!R259</f>
        <v>0</v>
      </c>
      <c r="AC261" s="42">
        <f>M261-'(A) Current Law'!N259</f>
        <v>17139</v>
      </c>
      <c r="AD261" s="38">
        <f>S261-'(A) Current Law'!T259</f>
        <v>0</v>
      </c>
    </row>
    <row r="262" spans="1:30">
      <c r="A262" s="28" t="s">
        <v>524</v>
      </c>
      <c r="B262" s="29" t="s">
        <v>525</v>
      </c>
      <c r="C262" s="30">
        <v>5483178215</v>
      </c>
      <c r="D262" s="21">
        <v>7102.23</v>
      </c>
      <c r="E262" s="22"/>
      <c r="F262" s="48">
        <v>3000</v>
      </c>
      <c r="G262" s="45">
        <f t="shared" si="31"/>
        <v>0</v>
      </c>
      <c r="H262" s="22"/>
      <c r="I262" s="23">
        <v>21306690</v>
      </c>
      <c r="J262" s="24">
        <f t="shared" si="24"/>
        <v>3000</v>
      </c>
      <c r="K262" s="26">
        <f t="shared" si="25"/>
        <v>3.8858284674593602</v>
      </c>
      <c r="L262" s="22"/>
      <c r="M262" s="20">
        <v>2149311</v>
      </c>
      <c r="N262" s="26">
        <v>1.9430000000000001</v>
      </c>
      <c r="O262" s="25">
        <f t="shared" si="26"/>
        <v>3.4938457676958801</v>
      </c>
      <c r="P262" s="22"/>
      <c r="Q262" s="24">
        <v>16352000</v>
      </c>
      <c r="R262" s="24">
        <f t="shared" si="27"/>
        <v>2605.0002604815672</v>
      </c>
      <c r="S262" s="26">
        <f t="shared" si="28"/>
        <v>2.982212023542627</v>
      </c>
      <c r="T262" s="27">
        <f t="shared" si="29"/>
        <v>0.8683334201605224</v>
      </c>
      <c r="U262" s="22"/>
      <c r="V262" s="38">
        <f t="shared" si="30"/>
        <v>3.3741947233061071</v>
      </c>
      <c r="W262" s="22"/>
      <c r="X262" s="42">
        <f>I262-'(A) Current Law'!J260</f>
        <v>5242271</v>
      </c>
      <c r="Y262" s="42">
        <f>J262-'(A) Current Law'!K260</f>
        <v>738.11619730704297</v>
      </c>
      <c r="Z262" s="38">
        <f>O262-'(A) Current Law'!P260</f>
        <v>0.71705511764038121</v>
      </c>
      <c r="AA262" s="44">
        <f>N262-'(A) Current Law'!O260</f>
        <v>0.52300000000000013</v>
      </c>
      <c r="AB262" s="42">
        <f>Q262-'(A) Current Law'!R260</f>
        <v>1126362</v>
      </c>
      <c r="AC262" s="42">
        <f>M262-'(A) Current Law'!N260</f>
        <v>1310530</v>
      </c>
      <c r="AD262" s="38">
        <f>S262-'(A) Current Law'!T260</f>
        <v>0.20542137348712819</v>
      </c>
    </row>
    <row r="263" spans="1:30">
      <c r="A263" s="28" t="s">
        <v>526</v>
      </c>
      <c r="B263" s="29" t="s">
        <v>527</v>
      </c>
      <c r="C263" s="30">
        <v>61150881</v>
      </c>
      <c r="D263" s="21">
        <v>199.38</v>
      </c>
      <c r="E263" s="22"/>
      <c r="F263" s="48">
        <v>3000</v>
      </c>
      <c r="G263" s="45">
        <f t="shared" si="31"/>
        <v>0</v>
      </c>
      <c r="H263" s="22"/>
      <c r="I263" s="23">
        <v>775423.85360000003</v>
      </c>
      <c r="J263" s="24">
        <f t="shared" si="24"/>
        <v>3889.1757127093992</v>
      </c>
      <c r="K263" s="26">
        <f t="shared" si="25"/>
        <v>12.680501751070439</v>
      </c>
      <c r="L263" s="22"/>
      <c r="M263" s="20">
        <v>292863</v>
      </c>
      <c r="N263" s="26">
        <v>6.34</v>
      </c>
      <c r="O263" s="25">
        <f t="shared" si="26"/>
        <v>7.891314821776648</v>
      </c>
      <c r="P263" s="22"/>
      <c r="Q263" s="24">
        <v>290000</v>
      </c>
      <c r="R263" s="24">
        <f t="shared" si="27"/>
        <v>2923.3774701574885</v>
      </c>
      <c r="S263" s="26">
        <f t="shared" si="28"/>
        <v>4.7423683070077116</v>
      </c>
      <c r="T263" s="27">
        <f t="shared" si="29"/>
        <v>0.75167019597602946</v>
      </c>
      <c r="U263" s="22"/>
      <c r="V263" s="38">
        <f t="shared" si="30"/>
        <v>9.5315552363015019</v>
      </c>
      <c r="W263" s="22"/>
      <c r="X263" s="42">
        <f>I263-'(A) Current Law'!J261</f>
        <v>29076.853600000031</v>
      </c>
      <c r="Y263" s="42">
        <f>J263-'(A) Current Law'!K261</f>
        <v>145.83636071822639</v>
      </c>
      <c r="Z263" s="38">
        <f>O263-'(A) Current Law'!P261</f>
        <v>0.49142143348678857</v>
      </c>
      <c r="AA263" s="44">
        <f>N263-'(A) Current Law'!O261</f>
        <v>0.26799999999999979</v>
      </c>
      <c r="AB263" s="42">
        <f>Q263-'(A) Current Law'!R261</f>
        <v>0</v>
      </c>
      <c r="AC263" s="42">
        <f>M263-'(A) Current Law'!N261</f>
        <v>-974</v>
      </c>
      <c r="AD263" s="38">
        <f>S263-'(A) Current Law'!T261</f>
        <v>0</v>
      </c>
    </row>
    <row r="264" spans="1:30">
      <c r="A264" s="28" t="s">
        <v>528</v>
      </c>
      <c r="B264" s="29" t="s">
        <v>529</v>
      </c>
      <c r="C264" s="30">
        <v>1030170709</v>
      </c>
      <c r="D264" s="21">
        <v>1216.05</v>
      </c>
      <c r="E264" s="22"/>
      <c r="F264" s="48">
        <v>3000</v>
      </c>
      <c r="G264" s="45">
        <f t="shared" si="31"/>
        <v>0</v>
      </c>
      <c r="H264" s="22"/>
      <c r="I264" s="23">
        <v>3648150</v>
      </c>
      <c r="J264" s="24">
        <f t="shared" si="24"/>
        <v>3000</v>
      </c>
      <c r="K264" s="26">
        <f t="shared" si="25"/>
        <v>3.5413062787829661</v>
      </c>
      <c r="L264" s="22"/>
      <c r="M264" s="20">
        <v>226593</v>
      </c>
      <c r="N264" s="26">
        <v>1.7709999999999999</v>
      </c>
      <c r="O264" s="25">
        <f t="shared" si="26"/>
        <v>3.3213495298476787</v>
      </c>
      <c r="P264" s="22"/>
      <c r="Q264" s="24">
        <v>2746860</v>
      </c>
      <c r="R264" s="24">
        <f t="shared" si="27"/>
        <v>2445.173307018626</v>
      </c>
      <c r="S264" s="26">
        <f t="shared" si="28"/>
        <v>2.6664124460172358</v>
      </c>
      <c r="T264" s="27">
        <f t="shared" si="29"/>
        <v>0.81505776900620863</v>
      </c>
      <c r="U264" s="22"/>
      <c r="V264" s="38">
        <f t="shared" si="30"/>
        <v>2.8863691949525232</v>
      </c>
      <c r="W264" s="22"/>
      <c r="X264" s="42">
        <f>I264-'(A) Current Law'!J262</f>
        <v>606711</v>
      </c>
      <c r="Y264" s="42">
        <f>J264-'(A) Current Law'!K262</f>
        <v>498.91945232515081</v>
      </c>
      <c r="Z264" s="38">
        <f>O264-'(A) Current Law'!P262</f>
        <v>0.57801099836939729</v>
      </c>
      <c r="AA264" s="44">
        <f>N264-'(A) Current Law'!O262</f>
        <v>0.29499999999999993</v>
      </c>
      <c r="AB264" s="42">
        <f>Q264-'(A) Current Law'!R262</f>
        <v>0</v>
      </c>
      <c r="AC264" s="42">
        <f>M264-'(A) Current Law'!N262</f>
        <v>11261</v>
      </c>
      <c r="AD264" s="38">
        <f>S264-'(A) Current Law'!T262</f>
        <v>0</v>
      </c>
    </row>
    <row r="265" spans="1:30">
      <c r="A265" s="28" t="s">
        <v>530</v>
      </c>
      <c r="B265" s="29" t="s">
        <v>531</v>
      </c>
      <c r="C265" s="30">
        <v>220110806.19999999</v>
      </c>
      <c r="D265" s="21">
        <v>154.66999999999999</v>
      </c>
      <c r="E265" s="22"/>
      <c r="F265" s="48">
        <v>3000</v>
      </c>
      <c r="G265" s="45">
        <f t="shared" si="31"/>
        <v>0</v>
      </c>
      <c r="H265" s="22"/>
      <c r="I265" s="23">
        <v>669716.14959999989</v>
      </c>
      <c r="J265" s="24">
        <f t="shared" si="24"/>
        <v>4329.9679937932369</v>
      </c>
      <c r="K265" s="26">
        <f t="shared" si="25"/>
        <v>3.0426318505756305</v>
      </c>
      <c r="L265" s="22"/>
      <c r="M265" s="20">
        <v>0</v>
      </c>
      <c r="N265" s="26">
        <v>1.5209999999999999</v>
      </c>
      <c r="O265" s="25">
        <f t="shared" si="26"/>
        <v>3.0426318505756305</v>
      </c>
      <c r="P265" s="22"/>
      <c r="Q265" s="24">
        <v>600000</v>
      </c>
      <c r="R265" s="24">
        <f t="shared" si="27"/>
        <v>3879.2267408030002</v>
      </c>
      <c r="S265" s="26">
        <f t="shared" si="28"/>
        <v>2.7258997881949516</v>
      </c>
      <c r="T265" s="27">
        <f t="shared" si="29"/>
        <v>0.89590194347017149</v>
      </c>
      <c r="U265" s="22"/>
      <c r="V265" s="38">
        <f t="shared" si="30"/>
        <v>2.7258997881949516</v>
      </c>
      <c r="W265" s="22"/>
      <c r="X265" s="42">
        <f>I265-'(A) Current Law'!J263</f>
        <v>-69752.850400000112</v>
      </c>
      <c r="Y265" s="42">
        <f>J265-'(A) Current Law'!K263</f>
        <v>-450.97853753151958</v>
      </c>
      <c r="Z265" s="38">
        <f>O265-'(A) Current Law'!P263</f>
        <v>9.6043215528415438E-2</v>
      </c>
      <c r="AA265" s="44">
        <f>N265-'(A) Current Law'!O263</f>
        <v>-0.15900000000000003</v>
      </c>
      <c r="AB265" s="42">
        <f>Q265-'(A) Current Law'!R263</f>
        <v>0</v>
      </c>
      <c r="AC265" s="42">
        <f>M265-'(A) Current Law'!N263</f>
        <v>-90893</v>
      </c>
      <c r="AD265" s="38">
        <f>S265-'(A) Current Law'!T263</f>
        <v>0</v>
      </c>
    </row>
    <row r="266" spans="1:30">
      <c r="A266" s="28" t="s">
        <v>532</v>
      </c>
      <c r="B266" s="29" t="s">
        <v>533</v>
      </c>
      <c r="C266" s="30">
        <v>480955591</v>
      </c>
      <c r="D266" s="21">
        <v>848.41</v>
      </c>
      <c r="E266" s="22"/>
      <c r="F266" s="48">
        <v>3000</v>
      </c>
      <c r="G266" s="45">
        <f t="shared" si="31"/>
        <v>0</v>
      </c>
      <c r="H266" s="22"/>
      <c r="I266" s="23">
        <v>2545230</v>
      </c>
      <c r="J266" s="24">
        <f t="shared" ref="J266:J275" si="32">I266/D266</f>
        <v>3000</v>
      </c>
      <c r="K266" s="26">
        <f t="shared" ref="K266:K305" si="33">I266/C266*1000</f>
        <v>5.2920270553627891</v>
      </c>
      <c r="L266" s="22"/>
      <c r="M266" s="20">
        <v>526649</v>
      </c>
      <c r="N266" s="26">
        <v>2.6459999999999999</v>
      </c>
      <c r="O266" s="25">
        <f t="shared" ref="O266:O275" si="34">(I266-M266)/C266*1000</f>
        <v>4.1970215915423257</v>
      </c>
      <c r="P266" s="22"/>
      <c r="Q266" s="24">
        <v>995000</v>
      </c>
      <c r="R266" s="24">
        <f t="shared" ref="R266:R275" si="35">(M266+Q266)/D266</f>
        <v>1793.5302507042586</v>
      </c>
      <c r="S266" s="26">
        <f t="shared" ref="S266:S275" si="36">Q266/C266*1000</f>
        <v>2.0687980732923843</v>
      </c>
      <c r="T266" s="27">
        <f t="shared" ref="T266:T275" si="37">(M266+Q266)/I266</f>
        <v>0.59784341690141951</v>
      </c>
      <c r="U266" s="22"/>
      <c r="V266" s="38">
        <f t="shared" ref="V266:V305" si="38">(Q266+M266)/C266*1000</f>
        <v>3.1638035371128472</v>
      </c>
      <c r="W266" s="22"/>
      <c r="X266" s="42">
        <f>I266-'(A) Current Law'!J264</f>
        <v>312700</v>
      </c>
      <c r="Y266" s="42">
        <f>J266-'(A) Current Law'!K264</f>
        <v>368.57179901226982</v>
      </c>
      <c r="Z266" s="38">
        <f>O266-'(A) Current Law'!P264</f>
        <v>0.60912692456880047</v>
      </c>
      <c r="AA266" s="44">
        <f>N266-'(A) Current Law'!O264</f>
        <v>0.32499999999999973</v>
      </c>
      <c r="AB266" s="42">
        <f>Q266-'(A) Current Law'!R264</f>
        <v>0</v>
      </c>
      <c r="AC266" s="42">
        <f>M266-'(A) Current Law'!N264</f>
        <v>19737</v>
      </c>
      <c r="AD266" s="38">
        <f>S266-'(A) Current Law'!T264</f>
        <v>0</v>
      </c>
    </row>
    <row r="267" spans="1:30">
      <c r="A267" s="28" t="s">
        <v>534</v>
      </c>
      <c r="B267" s="29" t="s">
        <v>535</v>
      </c>
      <c r="C267" s="30">
        <v>550452497</v>
      </c>
      <c r="D267" s="21">
        <v>997.51</v>
      </c>
      <c r="E267" s="22"/>
      <c r="F267" s="48">
        <v>3000</v>
      </c>
      <c r="G267" s="45">
        <f t="shared" ref="G267:G305" si="39">IF(F267&gt;3000,1,0)</f>
        <v>0</v>
      </c>
      <c r="H267" s="22"/>
      <c r="I267" s="23">
        <v>2992530</v>
      </c>
      <c r="J267" s="24">
        <f t="shared" si="32"/>
        <v>3000</v>
      </c>
      <c r="K267" s="26">
        <f t="shared" si="33"/>
        <v>5.4364909166721436</v>
      </c>
      <c r="L267" s="22"/>
      <c r="M267" s="20">
        <v>642436</v>
      </c>
      <c r="N267" s="26">
        <v>2.718</v>
      </c>
      <c r="O267" s="25">
        <f t="shared" si="34"/>
        <v>4.2693856650812867</v>
      </c>
      <c r="P267" s="22"/>
      <c r="Q267" s="24">
        <v>974801</v>
      </c>
      <c r="R267" s="24">
        <f t="shared" si="35"/>
        <v>1621.2739721907551</v>
      </c>
      <c r="S267" s="26">
        <f t="shared" si="36"/>
        <v>1.7709084894931451</v>
      </c>
      <c r="T267" s="27">
        <f t="shared" si="37"/>
        <v>0.54042465739691836</v>
      </c>
      <c r="U267" s="22"/>
      <c r="V267" s="38">
        <f t="shared" si="38"/>
        <v>2.938013741084001</v>
      </c>
      <c r="W267" s="22"/>
      <c r="X267" s="42">
        <f>I267-'(A) Current Law'!J265</f>
        <v>95466</v>
      </c>
      <c r="Y267" s="42">
        <f>J267-'(A) Current Law'!K265</f>
        <v>95.704303716253435</v>
      </c>
      <c r="Z267" s="38">
        <f>O267-'(A) Current Law'!P265</f>
        <v>0.37108197548970301</v>
      </c>
      <c r="AA267" s="44">
        <f>N267-'(A) Current Law'!O265</f>
        <v>8.5999999999999854E-2</v>
      </c>
      <c r="AB267" s="42">
        <f>Q267-'(A) Current Law'!R265</f>
        <v>0</v>
      </c>
      <c r="AC267" s="42">
        <f>M267-'(A) Current Law'!N265</f>
        <v>-108797</v>
      </c>
      <c r="AD267" s="38">
        <f>S267-'(A) Current Law'!T265</f>
        <v>0</v>
      </c>
    </row>
    <row r="268" spans="1:30">
      <c r="A268" s="28" t="s">
        <v>536</v>
      </c>
      <c r="B268" s="29" t="s">
        <v>537</v>
      </c>
      <c r="C268" s="30">
        <v>596778694</v>
      </c>
      <c r="D268" s="21">
        <v>3416.0699999999997</v>
      </c>
      <c r="E268" s="22"/>
      <c r="F268" s="48">
        <v>3000</v>
      </c>
      <c r="G268" s="45">
        <f t="shared" si="39"/>
        <v>0</v>
      </c>
      <c r="H268" s="22"/>
      <c r="I268" s="23">
        <v>10248210</v>
      </c>
      <c r="J268" s="24">
        <f t="shared" si="32"/>
        <v>3000.0000000000005</v>
      </c>
      <c r="K268" s="26">
        <f t="shared" si="33"/>
        <v>17.172546712936104</v>
      </c>
      <c r="L268" s="22"/>
      <c r="M268" s="20">
        <v>4198472</v>
      </c>
      <c r="N268" s="26">
        <v>8.5860000000000003</v>
      </c>
      <c r="O268" s="25">
        <f t="shared" si="34"/>
        <v>10.137322362249078</v>
      </c>
      <c r="P268" s="22"/>
      <c r="Q268" s="24">
        <v>1091000</v>
      </c>
      <c r="R268" s="24">
        <f t="shared" si="35"/>
        <v>1548.4085513470159</v>
      </c>
      <c r="S268" s="26">
        <f t="shared" si="36"/>
        <v>1.8281483755517585</v>
      </c>
      <c r="T268" s="27">
        <f t="shared" si="37"/>
        <v>0.51613618378233861</v>
      </c>
      <c r="U268" s="22"/>
      <c r="V268" s="38">
        <f t="shared" si="38"/>
        <v>8.8633727262387829</v>
      </c>
      <c r="W268" s="22"/>
      <c r="X268" s="42">
        <f>I268-'(A) Current Law'!J266</f>
        <v>361723</v>
      </c>
      <c r="Y268" s="42">
        <f>J268-'(A) Current Law'!K266</f>
        <v>105.88863811338797</v>
      </c>
      <c r="Z268" s="38">
        <f>O268-'(A) Current Law'!P266</f>
        <v>0.58708027535580953</v>
      </c>
      <c r="AA268" s="44">
        <f>N268-'(A) Current Law'!O266</f>
        <v>0.30300000000000082</v>
      </c>
      <c r="AB268" s="42">
        <f>Q268-'(A) Current Law'!R266</f>
        <v>0</v>
      </c>
      <c r="AC268" s="42">
        <f>M268-'(A) Current Law'!N266</f>
        <v>11366</v>
      </c>
      <c r="AD268" s="38">
        <f>S268-'(A) Current Law'!T266</f>
        <v>0</v>
      </c>
    </row>
    <row r="269" spans="1:30">
      <c r="A269" s="28" t="s">
        <v>538</v>
      </c>
      <c r="B269" s="29" t="s">
        <v>539</v>
      </c>
      <c r="C269" s="30">
        <v>263519576</v>
      </c>
      <c r="D269" s="21">
        <v>290.08999999999997</v>
      </c>
      <c r="E269" s="22"/>
      <c r="F269" s="48">
        <v>3000</v>
      </c>
      <c r="G269" s="45">
        <f t="shared" si="39"/>
        <v>0</v>
      </c>
      <c r="H269" s="22"/>
      <c r="I269" s="23">
        <v>1009428.8883999999</v>
      </c>
      <c r="J269" s="24">
        <f t="shared" si="32"/>
        <v>3479.7093605432797</v>
      </c>
      <c r="K269" s="26">
        <f t="shared" si="33"/>
        <v>3.8305650901624095</v>
      </c>
      <c r="L269" s="22"/>
      <c r="M269" s="20">
        <v>95935</v>
      </c>
      <c r="N269" s="26">
        <v>1.915</v>
      </c>
      <c r="O269" s="25">
        <f t="shared" si="34"/>
        <v>3.4665124400473379</v>
      </c>
      <c r="P269" s="22"/>
      <c r="Q269" s="24">
        <v>676546</v>
      </c>
      <c r="R269" s="24">
        <f t="shared" si="35"/>
        <v>2662.9011686028475</v>
      </c>
      <c r="S269" s="26">
        <f t="shared" si="36"/>
        <v>2.5673462680434791</v>
      </c>
      <c r="T269" s="27">
        <f t="shared" si="37"/>
        <v>0.76526539796619519</v>
      </c>
      <c r="U269" s="22"/>
      <c r="V269" s="38">
        <f t="shared" si="38"/>
        <v>2.9313989181585507</v>
      </c>
      <c r="W269" s="22"/>
      <c r="X269" s="42">
        <f>I269-'(A) Current Law'!J267</f>
        <v>139608.88839999994</v>
      </c>
      <c r="Y269" s="42">
        <f>J269-'(A) Current Law'!K267</f>
        <v>481.26060326105653</v>
      </c>
      <c r="Z269" s="38">
        <f>O269-'(A) Current Law'!P267</f>
        <v>0.54882407825367752</v>
      </c>
      <c r="AA269" s="44">
        <f>N269-'(A) Current Law'!O267</f>
        <v>0.26500000000000012</v>
      </c>
      <c r="AB269" s="42">
        <f>Q269-'(A) Current Law'!R267</f>
        <v>0</v>
      </c>
      <c r="AC269" s="42">
        <f>M269-'(A) Current Law'!N267</f>
        <v>-5017</v>
      </c>
      <c r="AD269" s="38">
        <f>S269-'(A) Current Law'!T267</f>
        <v>0</v>
      </c>
    </row>
    <row r="270" spans="1:30">
      <c r="A270" s="28" t="s">
        <v>540</v>
      </c>
      <c r="B270" s="29" t="s">
        <v>541</v>
      </c>
      <c r="C270" s="30">
        <v>409113192</v>
      </c>
      <c r="D270" s="21">
        <v>604.57000000000005</v>
      </c>
      <c r="E270" s="22"/>
      <c r="F270" s="48">
        <v>3000</v>
      </c>
      <c r="G270" s="45">
        <f t="shared" si="39"/>
        <v>0</v>
      </c>
      <c r="H270" s="22"/>
      <c r="I270" s="23">
        <v>1898220.3112000003</v>
      </c>
      <c r="J270" s="24">
        <f t="shared" si="32"/>
        <v>3139.7858166961646</v>
      </c>
      <c r="K270" s="26">
        <f t="shared" si="33"/>
        <v>4.6398413649785226</v>
      </c>
      <c r="L270" s="22"/>
      <c r="M270" s="20">
        <v>314597</v>
      </c>
      <c r="N270" s="26">
        <v>2.3199999999999998</v>
      </c>
      <c r="O270" s="25">
        <f t="shared" si="34"/>
        <v>3.8708683615364827</v>
      </c>
      <c r="P270" s="22"/>
      <c r="Q270" s="24">
        <v>1055000</v>
      </c>
      <c r="R270" s="24">
        <f t="shared" si="35"/>
        <v>2265.4068180690406</v>
      </c>
      <c r="S270" s="26">
        <f t="shared" si="36"/>
        <v>2.5787484261812805</v>
      </c>
      <c r="T270" s="27">
        <f t="shared" si="37"/>
        <v>0.72151635504004286</v>
      </c>
      <c r="U270" s="22"/>
      <c r="V270" s="38">
        <f t="shared" si="38"/>
        <v>3.3477214296233204</v>
      </c>
      <c r="W270" s="22"/>
      <c r="X270" s="42">
        <f>I270-'(A) Current Law'!J268</f>
        <v>-174022.68879999965</v>
      </c>
      <c r="Y270" s="42">
        <f>J270-'(A) Current Law'!K268</f>
        <v>-287.84539226226843</v>
      </c>
      <c r="Z270" s="38">
        <f>O270-'(A) Current Law'!P268</f>
        <v>-0.44628404160577473</v>
      </c>
      <c r="AA270" s="44">
        <f>N270-'(A) Current Law'!O268</f>
        <v>0.30499999999999972</v>
      </c>
      <c r="AB270" s="42">
        <f>Q270-'(A) Current Law'!R268</f>
        <v>0</v>
      </c>
      <c r="AC270" s="42">
        <f>M270-'(A) Current Law'!N268</f>
        <v>8558</v>
      </c>
      <c r="AD270" s="38">
        <f>S270-'(A) Current Law'!T268</f>
        <v>0</v>
      </c>
    </row>
    <row r="271" spans="1:30">
      <c r="A271" s="28" t="s">
        <v>542</v>
      </c>
      <c r="B271" s="29" t="s">
        <v>543</v>
      </c>
      <c r="C271" s="30">
        <v>193966990</v>
      </c>
      <c r="D271" s="21">
        <v>171.62</v>
      </c>
      <c r="E271" s="22"/>
      <c r="F271" s="48">
        <v>3000</v>
      </c>
      <c r="G271" s="45">
        <f t="shared" si="39"/>
        <v>0</v>
      </c>
      <c r="H271" s="22"/>
      <c r="I271" s="23">
        <v>709205.62</v>
      </c>
      <c r="J271" s="24">
        <f t="shared" si="32"/>
        <v>4132.4182496212561</v>
      </c>
      <c r="K271" s="26">
        <f t="shared" si="33"/>
        <v>3.6563212121815161</v>
      </c>
      <c r="L271" s="22"/>
      <c r="M271" s="20">
        <v>53734</v>
      </c>
      <c r="N271" s="26">
        <v>1.8280000000000001</v>
      </c>
      <c r="O271" s="25">
        <f t="shared" si="34"/>
        <v>3.3792946933908703</v>
      </c>
      <c r="P271" s="22"/>
      <c r="Q271" s="24">
        <v>412000</v>
      </c>
      <c r="R271" s="24">
        <f t="shared" si="35"/>
        <v>2713.7513110360096</v>
      </c>
      <c r="S271" s="26">
        <f t="shared" si="36"/>
        <v>2.1240727610404222</v>
      </c>
      <c r="T271" s="27">
        <f t="shared" si="37"/>
        <v>0.65669812374019254</v>
      </c>
      <c r="U271" s="22"/>
      <c r="V271" s="38">
        <f t="shared" si="38"/>
        <v>2.4010992798310684</v>
      </c>
      <c r="W271" s="22"/>
      <c r="X271" s="42">
        <f>I271-'(A) Current Law'!J269</f>
        <v>67195.62</v>
      </c>
      <c r="Y271" s="42">
        <f>J271-'(A) Current Law'!K269</f>
        <v>391.53723342267813</v>
      </c>
      <c r="Z271" s="38">
        <f>O271-'(A) Current Law'!P269</f>
        <v>0.45739030130848546</v>
      </c>
      <c r="AA271" s="44">
        <f>N271-'(A) Current Law'!O269</f>
        <v>0.17300000000000004</v>
      </c>
      <c r="AB271" s="42">
        <f>Q271-'(A) Current Law'!R269</f>
        <v>0</v>
      </c>
      <c r="AC271" s="42">
        <f>M271-'(A) Current Law'!N269</f>
        <v>-21523</v>
      </c>
      <c r="AD271" s="38">
        <f>S271-'(A) Current Law'!T269</f>
        <v>0</v>
      </c>
    </row>
    <row r="272" spans="1:30">
      <c r="A272" s="28" t="s">
        <v>544</v>
      </c>
      <c r="B272" s="29" t="s">
        <v>545</v>
      </c>
      <c r="C272" s="30">
        <v>3560460762</v>
      </c>
      <c r="D272" s="21">
        <v>2773.2599999999998</v>
      </c>
      <c r="E272" s="22"/>
      <c r="F272" s="48">
        <v>3395.4778852325426</v>
      </c>
      <c r="G272" s="45">
        <f t="shared" si="39"/>
        <v>1</v>
      </c>
      <c r="H272" s="22"/>
      <c r="I272" s="23">
        <v>9416543</v>
      </c>
      <c r="J272" s="24">
        <f t="shared" si="32"/>
        <v>3395.4778852325426</v>
      </c>
      <c r="K272" s="26">
        <f t="shared" si="33"/>
        <v>2.6447540443362425</v>
      </c>
      <c r="L272" s="22"/>
      <c r="M272" s="20">
        <v>0</v>
      </c>
      <c r="N272" s="26">
        <v>1.3220000000000001</v>
      </c>
      <c r="O272" s="25">
        <f t="shared" si="34"/>
        <v>2.6447540443362425</v>
      </c>
      <c r="P272" s="22"/>
      <c r="Q272" s="24">
        <v>9416543</v>
      </c>
      <c r="R272" s="24">
        <f t="shared" si="35"/>
        <v>3395.4778852325426</v>
      </c>
      <c r="S272" s="26">
        <f t="shared" si="36"/>
        <v>2.6447540443362425</v>
      </c>
      <c r="T272" s="27">
        <f t="shared" si="37"/>
        <v>1</v>
      </c>
      <c r="U272" s="22"/>
      <c r="V272" s="38">
        <f t="shared" si="38"/>
        <v>2.6447540443362425</v>
      </c>
      <c r="W272" s="22"/>
      <c r="X272" s="42">
        <f>I272-'(A) Current Law'!J270</f>
        <v>-160786</v>
      </c>
      <c r="Y272" s="42">
        <f>J272-'(A) Current Law'!K270</f>
        <v>-57.977254206241014</v>
      </c>
      <c r="Z272" s="38">
        <f>O272-'(A) Current Law'!P270</f>
        <v>-4.5158761954641857E-2</v>
      </c>
      <c r="AA272" s="44">
        <f>N272-'(A) Current Law'!O270</f>
        <v>0.31900000000000017</v>
      </c>
      <c r="AB272" s="42">
        <f>Q272-'(A) Current Law'!R270</f>
        <v>0</v>
      </c>
      <c r="AC272" s="42">
        <f>M272-'(A) Current Law'!N270</f>
        <v>0</v>
      </c>
      <c r="AD272" s="38">
        <f>S272-'(A) Current Law'!T270</f>
        <v>0</v>
      </c>
    </row>
    <row r="273" spans="1:30">
      <c r="A273" s="28" t="s">
        <v>546</v>
      </c>
      <c r="B273" s="29" t="s">
        <v>547</v>
      </c>
      <c r="C273" s="30">
        <v>5114049770</v>
      </c>
      <c r="D273" s="21">
        <v>6159.13</v>
      </c>
      <c r="E273" s="22"/>
      <c r="F273" s="48">
        <v>3000</v>
      </c>
      <c r="G273" s="45">
        <f t="shared" si="39"/>
        <v>0</v>
      </c>
      <c r="H273" s="22"/>
      <c r="I273" s="23">
        <v>18477390</v>
      </c>
      <c r="J273" s="24">
        <f t="shared" si="32"/>
        <v>3000</v>
      </c>
      <c r="K273" s="26">
        <f t="shared" si="33"/>
        <v>3.6130641724278725</v>
      </c>
      <c r="L273" s="22"/>
      <c r="M273" s="20">
        <v>1308858</v>
      </c>
      <c r="N273" s="26">
        <v>1.8069999999999999</v>
      </c>
      <c r="O273" s="25">
        <f t="shared" si="34"/>
        <v>3.3571304097808965</v>
      </c>
      <c r="P273" s="22"/>
      <c r="Q273" s="24">
        <v>11700000</v>
      </c>
      <c r="R273" s="24">
        <f t="shared" si="35"/>
        <v>2112.1259008983411</v>
      </c>
      <c r="S273" s="26">
        <f t="shared" si="36"/>
        <v>2.2878150440839375</v>
      </c>
      <c r="T273" s="27">
        <f t="shared" si="37"/>
        <v>0.70404196696611376</v>
      </c>
      <c r="U273" s="22"/>
      <c r="V273" s="38">
        <f t="shared" si="38"/>
        <v>2.5437488067309131</v>
      </c>
      <c r="W273" s="22"/>
      <c r="X273" s="42">
        <f>I273-'(A) Current Law'!J271</f>
        <v>3894230</v>
      </c>
      <c r="Y273" s="42">
        <f>J273-'(A) Current Law'!K271</f>
        <v>632.26949260691026</v>
      </c>
      <c r="Z273" s="38">
        <f>O273-'(A) Current Law'!P271</f>
        <v>0.66451993094310424</v>
      </c>
      <c r="AA273" s="44">
        <f>N273-'(A) Current Law'!O271</f>
        <v>0.38100000000000001</v>
      </c>
      <c r="AB273" s="42">
        <f>Q273-'(A) Current Law'!R271</f>
        <v>0</v>
      </c>
      <c r="AC273" s="42">
        <f>M273-'(A) Current Law'!N271</f>
        <v>495842</v>
      </c>
      <c r="AD273" s="38">
        <f>S273-'(A) Current Law'!T271</f>
        <v>0</v>
      </c>
    </row>
    <row r="274" spans="1:30">
      <c r="A274" s="28" t="s">
        <v>548</v>
      </c>
      <c r="B274" s="29" t="s">
        <v>549</v>
      </c>
      <c r="C274" s="30">
        <v>377661180</v>
      </c>
      <c r="D274" s="21">
        <v>735.27</v>
      </c>
      <c r="E274" s="22"/>
      <c r="F274" s="48">
        <v>3000</v>
      </c>
      <c r="G274" s="45">
        <f t="shared" si="39"/>
        <v>0</v>
      </c>
      <c r="H274" s="22"/>
      <c r="I274" s="23">
        <v>2205810</v>
      </c>
      <c r="J274" s="24">
        <f t="shared" si="32"/>
        <v>3000</v>
      </c>
      <c r="K274" s="26">
        <f t="shared" si="33"/>
        <v>5.8407115076005427</v>
      </c>
      <c r="L274" s="22"/>
      <c r="M274" s="20">
        <v>517081</v>
      </c>
      <c r="N274" s="26">
        <v>2.92</v>
      </c>
      <c r="O274" s="25">
        <f t="shared" si="34"/>
        <v>4.4715451029412137</v>
      </c>
      <c r="P274" s="22"/>
      <c r="Q274" s="24">
        <v>982130</v>
      </c>
      <c r="R274" s="24">
        <f t="shared" si="35"/>
        <v>2038.9938389979193</v>
      </c>
      <c r="S274" s="26">
        <f t="shared" si="36"/>
        <v>2.6005585217945888</v>
      </c>
      <c r="T274" s="27">
        <f t="shared" si="37"/>
        <v>0.67966461299930636</v>
      </c>
      <c r="U274" s="22"/>
      <c r="V274" s="38">
        <f t="shared" si="38"/>
        <v>3.9697249264539178</v>
      </c>
      <c r="W274" s="22"/>
      <c r="X274" s="42">
        <f>I274-'(A) Current Law'!J272</f>
        <v>38675</v>
      </c>
      <c r="Y274" s="42">
        <f>J274-'(A) Current Law'!K272</f>
        <v>52.599725270988984</v>
      </c>
      <c r="Z274" s="38">
        <f>O274-'(A) Current Law'!P272</f>
        <v>0.33532702513930701</v>
      </c>
      <c r="AA274" s="44">
        <f>N274-'(A) Current Law'!O272</f>
        <v>5.0999999999999712E-2</v>
      </c>
      <c r="AB274" s="42">
        <f>Q274-'(A) Current Law'!R272</f>
        <v>0</v>
      </c>
      <c r="AC274" s="42">
        <f>M274-'(A) Current Law'!N272</f>
        <v>-87965</v>
      </c>
      <c r="AD274" s="38">
        <f>S274-'(A) Current Law'!T272</f>
        <v>0</v>
      </c>
    </row>
    <row r="275" spans="1:30">
      <c r="A275" s="28" t="s">
        <v>550</v>
      </c>
      <c r="B275" s="29" t="s">
        <v>551</v>
      </c>
      <c r="C275" s="30">
        <v>3389073667</v>
      </c>
      <c r="D275" s="21">
        <v>5363.4599999999991</v>
      </c>
      <c r="E275" s="22"/>
      <c r="F275" s="48">
        <v>3000</v>
      </c>
      <c r="G275" s="45">
        <f t="shared" si="39"/>
        <v>0</v>
      </c>
      <c r="H275" s="22"/>
      <c r="I275" s="23">
        <v>16090379.999999998</v>
      </c>
      <c r="J275" s="24">
        <f t="shared" si="32"/>
        <v>3000</v>
      </c>
      <c r="K275" s="26">
        <f t="shared" si="33"/>
        <v>4.7477221155370053</v>
      </c>
      <c r="L275" s="22"/>
      <c r="M275" s="20">
        <v>2789045</v>
      </c>
      <c r="N275" s="26">
        <v>2.3740000000000001</v>
      </c>
      <c r="O275" s="25">
        <f t="shared" si="34"/>
        <v>3.9247701014933409</v>
      </c>
      <c r="P275" s="22"/>
      <c r="Q275" s="24">
        <v>12210000</v>
      </c>
      <c r="R275" s="24">
        <f t="shared" si="35"/>
        <v>2796.5240721474574</v>
      </c>
      <c r="S275" s="26">
        <f t="shared" si="36"/>
        <v>3.6027543806116977</v>
      </c>
      <c r="T275" s="27">
        <f t="shared" si="37"/>
        <v>0.93217469071581915</v>
      </c>
      <c r="U275" s="22"/>
      <c r="V275" s="38">
        <f t="shared" si="38"/>
        <v>4.4257063946553625</v>
      </c>
      <c r="W275" s="22"/>
      <c r="X275" s="42">
        <f>I275-'(A) Current Law'!J273</f>
        <v>1872124.9999999981</v>
      </c>
      <c r="Y275" s="42">
        <f>J275-'(A) Current Law'!K273</f>
        <v>349.051731531511</v>
      </c>
      <c r="Z275" s="38">
        <f>O275-'(A) Current Law'!P273</f>
        <v>0.28143885135560209</v>
      </c>
      <c r="AA275" s="44">
        <f>N275-'(A) Current Law'!O273</f>
        <v>0.55500000000000016</v>
      </c>
      <c r="AB275" s="42">
        <f>Q275-'(A) Current Law'!R273</f>
        <v>0</v>
      </c>
      <c r="AC275" s="42">
        <f>M275-'(A) Current Law'!N273</f>
        <v>918308</v>
      </c>
      <c r="AD275" s="38">
        <f>S275-'(A) Current Law'!T273</f>
        <v>0</v>
      </c>
    </row>
    <row r="276" spans="1:30">
      <c r="A276" s="28" t="s">
        <v>552</v>
      </c>
      <c r="B276" s="29" t="s">
        <v>553</v>
      </c>
      <c r="C276" s="30">
        <v>0</v>
      </c>
      <c r="D276" s="21">
        <v>0</v>
      </c>
      <c r="E276" s="22"/>
      <c r="F276" s="48">
        <v>3000</v>
      </c>
      <c r="G276" s="45">
        <f t="shared" si="39"/>
        <v>0</v>
      </c>
      <c r="H276" s="22"/>
      <c r="I276" s="23">
        <v>0</v>
      </c>
      <c r="J276" s="24"/>
      <c r="K276" s="26" t="e">
        <f t="shared" si="33"/>
        <v>#DIV/0!</v>
      </c>
      <c r="L276" s="22"/>
      <c r="M276" s="20">
        <v>0</v>
      </c>
      <c r="N276" s="26">
        <v>0</v>
      </c>
      <c r="O276" s="25"/>
      <c r="P276" s="22"/>
      <c r="Q276" s="24">
        <v>0</v>
      </c>
      <c r="R276" s="24"/>
      <c r="S276" s="26"/>
      <c r="T276" s="27"/>
      <c r="U276" s="22"/>
      <c r="V276" s="38" t="e">
        <f t="shared" si="38"/>
        <v>#DIV/0!</v>
      </c>
      <c r="W276" s="22"/>
      <c r="X276" s="42">
        <f>I276-'(A) Current Law'!J274</f>
        <v>0</v>
      </c>
      <c r="Y276" s="42">
        <f>J276-'(A) Current Law'!K274</f>
        <v>0</v>
      </c>
      <c r="Z276" s="38">
        <f>O276-'(A) Current Law'!P274</f>
        <v>0</v>
      </c>
      <c r="AA276" s="44">
        <f>N276-'(A) Current Law'!O274</f>
        <v>0</v>
      </c>
      <c r="AB276" s="42">
        <f>Q276-'(A) Current Law'!R274</f>
        <v>0</v>
      </c>
      <c r="AC276" s="42">
        <f>M276-'(A) Current Law'!N274</f>
        <v>0</v>
      </c>
      <c r="AD276" s="38">
        <f>S276-'(A) Current Law'!T274</f>
        <v>0</v>
      </c>
    </row>
    <row r="277" spans="1:30">
      <c r="A277" s="28" t="s">
        <v>554</v>
      </c>
      <c r="B277" s="29" t="s">
        <v>555</v>
      </c>
      <c r="C277" s="30">
        <v>133101449</v>
      </c>
      <c r="D277" s="21">
        <v>1058.94</v>
      </c>
      <c r="E277" s="22"/>
      <c r="F277" s="48">
        <v>3000</v>
      </c>
      <c r="G277" s="45">
        <f t="shared" si="39"/>
        <v>0</v>
      </c>
      <c r="H277" s="22"/>
      <c r="I277" s="23">
        <v>3176820</v>
      </c>
      <c r="J277" s="24">
        <f t="shared" ref="J277:J305" si="40">I277/D277</f>
        <v>3000</v>
      </c>
      <c r="K277" s="26">
        <f t="shared" si="33"/>
        <v>23.867659021503215</v>
      </c>
      <c r="L277" s="22"/>
      <c r="M277" s="20">
        <v>1381973</v>
      </c>
      <c r="N277" s="26">
        <v>11.933999999999999</v>
      </c>
      <c r="O277" s="25">
        <f t="shared" ref="O277:O305" si="41">(I277-M277)/C277*1000</f>
        <v>13.484804361521263</v>
      </c>
      <c r="P277" s="22"/>
      <c r="Q277" s="24">
        <v>152000</v>
      </c>
      <c r="R277" s="24">
        <f t="shared" ref="R277:R305" si="42">(M277+Q277)/D277</f>
        <v>1448.5929325551967</v>
      </c>
      <c r="S277" s="26">
        <f t="shared" ref="S277:S305" si="43">Q277/C277*1000</f>
        <v>1.1419860650803282</v>
      </c>
      <c r="T277" s="27">
        <f t="shared" ref="T277:T305" si="44">(M277+Q277)/I277</f>
        <v>0.48286431085173226</v>
      </c>
      <c r="U277" s="22"/>
      <c r="V277" s="38">
        <f t="shared" si="38"/>
        <v>11.52484072506228</v>
      </c>
      <c r="W277" s="22"/>
      <c r="X277" s="42">
        <f>I277-'(A) Current Law'!J275</f>
        <v>677155</v>
      </c>
      <c r="Y277" s="42">
        <f>J277-'(A) Current Law'!K275</f>
        <v>639.46493663474803</v>
      </c>
      <c r="Z277" s="38">
        <f>O277-'(A) Current Law'!P275</f>
        <v>1.9436978480978055</v>
      </c>
      <c r="AA277" s="44">
        <f>N277-'(A) Current Law'!O275</f>
        <v>3.427999999999999</v>
      </c>
      <c r="AB277" s="42">
        <f>Q277-'(A) Current Law'!R275</f>
        <v>0</v>
      </c>
      <c r="AC277" s="42">
        <f>M277-'(A) Current Law'!N275</f>
        <v>418446</v>
      </c>
      <c r="AD277" s="38">
        <f>S277-'(A) Current Law'!T275</f>
        <v>0</v>
      </c>
    </row>
    <row r="278" spans="1:30">
      <c r="A278" s="28" t="s">
        <v>556</v>
      </c>
      <c r="B278" s="29" t="s">
        <v>557</v>
      </c>
      <c r="C278" s="30">
        <v>14416011248</v>
      </c>
      <c r="D278" s="21">
        <v>21438.300000000003</v>
      </c>
      <c r="E278" s="22"/>
      <c r="F278" s="48">
        <v>3000</v>
      </c>
      <c r="G278" s="45">
        <f t="shared" si="39"/>
        <v>0</v>
      </c>
      <c r="H278" s="22"/>
      <c r="I278" s="23">
        <v>64314900.000000007</v>
      </c>
      <c r="J278" s="24">
        <f t="shared" si="40"/>
        <v>3000</v>
      </c>
      <c r="K278" s="26">
        <f t="shared" si="33"/>
        <v>4.4613519574579072</v>
      </c>
      <c r="L278" s="22"/>
      <c r="M278" s="20">
        <v>9801465</v>
      </c>
      <c r="N278" s="26">
        <v>2.2309999999999999</v>
      </c>
      <c r="O278" s="25">
        <f t="shared" si="41"/>
        <v>3.7814506427749155</v>
      </c>
      <c r="P278" s="22"/>
      <c r="Q278" s="24">
        <v>39000000</v>
      </c>
      <c r="R278" s="24">
        <f t="shared" si="42"/>
        <v>2276.3682288241134</v>
      </c>
      <c r="S278" s="26">
        <f t="shared" si="43"/>
        <v>2.7053253031701576</v>
      </c>
      <c r="T278" s="27">
        <f t="shared" si="44"/>
        <v>0.75878940960803787</v>
      </c>
      <c r="U278" s="22"/>
      <c r="V278" s="38">
        <f t="shared" si="38"/>
        <v>3.3852266178531494</v>
      </c>
      <c r="W278" s="22"/>
      <c r="X278" s="42">
        <f>I278-'(A) Current Law'!J276</f>
        <v>11166770.000000007</v>
      </c>
      <c r="Y278" s="42">
        <f>J278-'(A) Current Law'!K276</f>
        <v>520.87945406118979</v>
      </c>
      <c r="Z278" s="38">
        <f>O278-'(A) Current Law'!P276</f>
        <v>0.67082363031186309</v>
      </c>
      <c r="AA278" s="44">
        <f>N278-'(A) Current Law'!O276</f>
        <v>0.3879999999999999</v>
      </c>
      <c r="AB278" s="42">
        <f>Q278-'(A) Current Law'!R276</f>
        <v>0</v>
      </c>
      <c r="AC278" s="42">
        <f>M278-'(A) Current Law'!N276</f>
        <v>1496169</v>
      </c>
      <c r="AD278" s="38">
        <f>S278-'(A) Current Law'!T276</f>
        <v>0</v>
      </c>
    </row>
    <row r="279" spans="1:30">
      <c r="A279" s="28" t="s">
        <v>558</v>
      </c>
      <c r="B279" s="29" t="s">
        <v>559</v>
      </c>
      <c r="C279" s="30">
        <v>3031286820</v>
      </c>
      <c r="D279" s="21">
        <v>1487.42</v>
      </c>
      <c r="E279" s="22"/>
      <c r="F279" s="48">
        <v>3000</v>
      </c>
      <c r="G279" s="45">
        <f t="shared" si="39"/>
        <v>0</v>
      </c>
      <c r="H279" s="22"/>
      <c r="I279" s="23">
        <v>4462260</v>
      </c>
      <c r="J279" s="24">
        <f t="shared" si="40"/>
        <v>3000</v>
      </c>
      <c r="K279" s="26">
        <f t="shared" si="33"/>
        <v>1.4720678922755319</v>
      </c>
      <c r="L279" s="22"/>
      <c r="M279" s="20">
        <v>0</v>
      </c>
      <c r="N279" s="26">
        <v>0.73599999999999999</v>
      </c>
      <c r="O279" s="25">
        <f t="shared" si="41"/>
        <v>1.4720678922755319</v>
      </c>
      <c r="P279" s="22"/>
      <c r="Q279" s="24">
        <v>3670000</v>
      </c>
      <c r="R279" s="24">
        <f t="shared" si="42"/>
        <v>2467.3595890871443</v>
      </c>
      <c r="S279" s="26">
        <f t="shared" si="43"/>
        <v>1.2107069432644451</v>
      </c>
      <c r="T279" s="27">
        <f t="shared" si="44"/>
        <v>0.82245319636238134</v>
      </c>
      <c r="U279" s="22"/>
      <c r="V279" s="38">
        <f t="shared" si="38"/>
        <v>1.2107069432644451</v>
      </c>
      <c r="W279" s="22"/>
      <c r="X279" s="42">
        <f>I279-'(A) Current Law'!J277</f>
        <v>1016319</v>
      </c>
      <c r="Y279" s="42">
        <f>J279-'(A) Current Law'!K277</f>
        <v>683.27641150448426</v>
      </c>
      <c r="Z279" s="38">
        <f>O279-'(A) Current Law'!P277</f>
        <v>0.33527642230833177</v>
      </c>
      <c r="AA279" s="44">
        <f>N279-'(A) Current Law'!O277</f>
        <v>0.18499999999999994</v>
      </c>
      <c r="AB279" s="42">
        <f>Q279-'(A) Current Law'!R277</f>
        <v>224059</v>
      </c>
      <c r="AC279" s="42">
        <f>M279-'(A) Current Law'!N277</f>
        <v>0</v>
      </c>
      <c r="AD279" s="38">
        <f>S279-'(A) Current Law'!T277</f>
        <v>7.3915473297244905E-2</v>
      </c>
    </row>
    <row r="280" spans="1:30">
      <c r="A280" s="28" t="s">
        <v>560</v>
      </c>
      <c r="B280" s="29" t="s">
        <v>561</v>
      </c>
      <c r="C280" s="30">
        <v>432674144.5</v>
      </c>
      <c r="D280" s="21">
        <v>448.39</v>
      </c>
      <c r="E280" s="22"/>
      <c r="F280" s="48">
        <v>3000</v>
      </c>
      <c r="G280" s="45">
        <f t="shared" si="39"/>
        <v>0</v>
      </c>
      <c r="H280" s="22"/>
      <c r="I280" s="23">
        <v>1456837.2871999999</v>
      </c>
      <c r="J280" s="24">
        <f t="shared" si="40"/>
        <v>3249.040538816655</v>
      </c>
      <c r="K280" s="26">
        <f t="shared" si="33"/>
        <v>3.3670541808860035</v>
      </c>
      <c r="L280" s="22"/>
      <c r="M280" s="20">
        <v>57529</v>
      </c>
      <c r="N280" s="26">
        <v>1.6839999999999999</v>
      </c>
      <c r="O280" s="25">
        <f t="shared" si="41"/>
        <v>3.2340926884296408</v>
      </c>
      <c r="P280" s="22"/>
      <c r="Q280" s="24">
        <v>927000</v>
      </c>
      <c r="R280" s="24">
        <f t="shared" si="42"/>
        <v>2195.6979415241199</v>
      </c>
      <c r="S280" s="26">
        <f t="shared" si="43"/>
        <v>2.1424899356333045</v>
      </c>
      <c r="T280" s="27">
        <f t="shared" si="44"/>
        <v>0.67579887517310666</v>
      </c>
      <c r="U280" s="22"/>
      <c r="V280" s="38">
        <f t="shared" si="38"/>
        <v>2.2754514280896672</v>
      </c>
      <c r="W280" s="22"/>
      <c r="X280" s="42">
        <f>I280-'(A) Current Law'!J278</f>
        <v>129192.2871999999</v>
      </c>
      <c r="Y280" s="42">
        <f>J280-'(A) Current Law'!K278</f>
        <v>288.12481812707665</v>
      </c>
      <c r="Z280" s="38">
        <f>O280-'(A) Current Law'!P278</f>
        <v>0.43267038157857796</v>
      </c>
      <c r="AA280" s="44">
        <f>N280-'(A) Current Law'!O278</f>
        <v>0.14999999999999991</v>
      </c>
      <c r="AB280" s="42">
        <f>Q280-'(A) Current Law'!R278</f>
        <v>0</v>
      </c>
      <c r="AC280" s="42">
        <f>M280-'(A) Current Law'!N278</f>
        <v>-58013</v>
      </c>
      <c r="AD280" s="38">
        <f>S280-'(A) Current Law'!T278</f>
        <v>0</v>
      </c>
    </row>
    <row r="281" spans="1:30">
      <c r="A281" s="28" t="s">
        <v>562</v>
      </c>
      <c r="B281" s="29" t="s">
        <v>563</v>
      </c>
      <c r="C281" s="30">
        <v>465868729</v>
      </c>
      <c r="D281" s="21">
        <v>1833.15</v>
      </c>
      <c r="E281" s="22"/>
      <c r="F281" s="48">
        <v>3000</v>
      </c>
      <c r="G281" s="45">
        <f t="shared" si="39"/>
        <v>0</v>
      </c>
      <c r="H281" s="22"/>
      <c r="I281" s="23">
        <v>5499450</v>
      </c>
      <c r="J281" s="24">
        <f t="shared" si="40"/>
        <v>3000</v>
      </c>
      <c r="K281" s="26">
        <f t="shared" si="33"/>
        <v>11.804720209069883</v>
      </c>
      <c r="L281" s="22"/>
      <c r="M281" s="20">
        <v>2027118</v>
      </c>
      <c r="N281" s="26">
        <v>5.9020000000000001</v>
      </c>
      <c r="O281" s="25">
        <f t="shared" si="41"/>
        <v>7.453455842493347</v>
      </c>
      <c r="P281" s="22"/>
      <c r="Q281" s="24">
        <v>1221000</v>
      </c>
      <c r="R281" s="24">
        <f t="shared" si="42"/>
        <v>1771.8779150642335</v>
      </c>
      <c r="S281" s="26">
        <f t="shared" si="43"/>
        <v>2.6209099774112548</v>
      </c>
      <c r="T281" s="27">
        <f t="shared" si="44"/>
        <v>0.59062597168807784</v>
      </c>
      <c r="U281" s="22"/>
      <c r="V281" s="38">
        <f t="shared" si="38"/>
        <v>6.9721743439877892</v>
      </c>
      <c r="W281" s="22"/>
      <c r="X281" s="42">
        <f>I281-'(A) Current Law'!J279</f>
        <v>-1956526</v>
      </c>
      <c r="Y281" s="42">
        <f>J281-'(A) Current Law'!K279</f>
        <v>-1067.302730273027</v>
      </c>
      <c r="Z281" s="38">
        <f>O281-'(A) Current Law'!P279</f>
        <v>-3.8730974793545334</v>
      </c>
      <c r="AA281" s="44">
        <f>N281-'(A) Current Law'!O279</f>
        <v>-4.3000000000000149E-2</v>
      </c>
      <c r="AB281" s="42">
        <f>Q281-'(A) Current Law'!R279</f>
        <v>0</v>
      </c>
      <c r="AC281" s="42">
        <f>M281-'(A) Current Law'!N279</f>
        <v>-152171</v>
      </c>
      <c r="AD281" s="38">
        <f>S281-'(A) Current Law'!T279</f>
        <v>0</v>
      </c>
    </row>
    <row r="282" spans="1:30">
      <c r="A282" s="28" t="s">
        <v>564</v>
      </c>
      <c r="B282" s="29" t="s">
        <v>565</v>
      </c>
      <c r="C282" s="30">
        <v>134516631</v>
      </c>
      <c r="D282" s="21">
        <v>317.03000000000003</v>
      </c>
      <c r="E282" s="22"/>
      <c r="F282" s="48">
        <v>3000</v>
      </c>
      <c r="G282" s="45">
        <f t="shared" si="39"/>
        <v>0</v>
      </c>
      <c r="H282" s="22"/>
      <c r="I282" s="23">
        <v>1077262.2756000001</v>
      </c>
      <c r="J282" s="24">
        <f t="shared" si="40"/>
        <v>3397.9821329211745</v>
      </c>
      <c r="K282" s="26">
        <f t="shared" si="33"/>
        <v>8.0083947062278131</v>
      </c>
      <c r="L282" s="22"/>
      <c r="M282" s="20">
        <v>329986</v>
      </c>
      <c r="N282" s="26">
        <v>4.0039999999999996</v>
      </c>
      <c r="O282" s="25">
        <f t="shared" si="41"/>
        <v>5.555270527106793</v>
      </c>
      <c r="P282" s="22"/>
      <c r="Q282" s="24">
        <v>410000</v>
      </c>
      <c r="R282" s="24">
        <f t="shared" si="42"/>
        <v>2334.1197993880705</v>
      </c>
      <c r="S282" s="26">
        <f t="shared" si="43"/>
        <v>3.0479502567976144</v>
      </c>
      <c r="T282" s="27">
        <f t="shared" si="44"/>
        <v>0.68691349986042338</v>
      </c>
      <c r="U282" s="22"/>
      <c r="V282" s="38">
        <f t="shared" si="38"/>
        <v>5.5010744359186337</v>
      </c>
      <c r="W282" s="22"/>
      <c r="X282" s="42">
        <f>I282-'(A) Current Law'!J280</f>
        <v>149478.27560000005</v>
      </c>
      <c r="Y282" s="42">
        <f>J282-'(A) Current Law'!K280</f>
        <v>471.49568053496523</v>
      </c>
      <c r="Z282" s="38">
        <f>O282-'(A) Current Law'!P280</f>
        <v>0.83983872299031948</v>
      </c>
      <c r="AA282" s="44">
        <f>N282-'(A) Current Law'!O280</f>
        <v>0.55499999999999972</v>
      </c>
      <c r="AB282" s="42">
        <f>Q282-'(A) Current Law'!R280</f>
        <v>0</v>
      </c>
      <c r="AC282" s="42">
        <f>M282-'(A) Current Law'!N280</f>
        <v>36506</v>
      </c>
      <c r="AD282" s="38">
        <f>S282-'(A) Current Law'!T280</f>
        <v>0</v>
      </c>
    </row>
    <row r="283" spans="1:30">
      <c r="A283" s="28" t="s">
        <v>566</v>
      </c>
      <c r="B283" s="29" t="s">
        <v>567</v>
      </c>
      <c r="C283" s="30">
        <v>3260219225</v>
      </c>
      <c r="D283" s="21">
        <v>5456.62</v>
      </c>
      <c r="E283" s="22"/>
      <c r="F283" s="48">
        <v>3000</v>
      </c>
      <c r="G283" s="45">
        <f t="shared" si="39"/>
        <v>0</v>
      </c>
      <c r="H283" s="22"/>
      <c r="I283" s="23">
        <v>16369860</v>
      </c>
      <c r="J283" s="24">
        <f t="shared" si="40"/>
        <v>3000</v>
      </c>
      <c r="K283" s="26">
        <f t="shared" si="33"/>
        <v>5.0210917948316807</v>
      </c>
      <c r="L283" s="22"/>
      <c r="M283" s="20">
        <v>3129244</v>
      </c>
      <c r="N283" s="26">
        <v>2.5110000000000001</v>
      </c>
      <c r="O283" s="25">
        <f t="shared" si="41"/>
        <v>4.0612655426568747</v>
      </c>
      <c r="P283" s="22"/>
      <c r="Q283" s="24">
        <v>9378000</v>
      </c>
      <c r="R283" s="24">
        <f t="shared" si="42"/>
        <v>2292.1229625665705</v>
      </c>
      <c r="S283" s="26">
        <f t="shared" si="43"/>
        <v>2.8764936811879576</v>
      </c>
      <c r="T283" s="27">
        <f t="shared" si="44"/>
        <v>0.76404098752219018</v>
      </c>
      <c r="U283" s="22"/>
      <c r="V283" s="38">
        <f t="shared" si="38"/>
        <v>3.8363199333627631</v>
      </c>
      <c r="W283" s="22"/>
      <c r="X283" s="42">
        <f>I283-'(A) Current Law'!J281</f>
        <v>2135498</v>
      </c>
      <c r="Y283" s="42">
        <f>J283-'(A) Current Law'!K281</f>
        <v>391.35911974812234</v>
      </c>
      <c r="Z283" s="38">
        <f>O283-'(A) Current Law'!P281</f>
        <v>0.61120613752592057</v>
      </c>
      <c r="AA283" s="44">
        <f>N283-'(A) Current Law'!O281</f>
        <v>0.32800000000000029</v>
      </c>
      <c r="AB283" s="42">
        <f>Q283-'(A) Current Law'!R281</f>
        <v>0</v>
      </c>
      <c r="AC283" s="42">
        <f>M283-'(A) Current Law'!N281</f>
        <v>142832</v>
      </c>
      <c r="AD283" s="38">
        <f>S283-'(A) Current Law'!T281</f>
        <v>0</v>
      </c>
    </row>
    <row r="284" spans="1:30">
      <c r="A284" s="28" t="s">
        <v>568</v>
      </c>
      <c r="B284" s="29" t="s">
        <v>569</v>
      </c>
      <c r="C284" s="30">
        <v>600949093</v>
      </c>
      <c r="D284" s="21">
        <v>3169.07</v>
      </c>
      <c r="E284" s="22"/>
      <c r="F284" s="48">
        <v>3000</v>
      </c>
      <c r="G284" s="45">
        <f t="shared" si="39"/>
        <v>0</v>
      </c>
      <c r="H284" s="22"/>
      <c r="I284" s="23">
        <v>9507210</v>
      </c>
      <c r="J284" s="24">
        <f t="shared" si="40"/>
        <v>3000</v>
      </c>
      <c r="K284" s="26">
        <f t="shared" si="33"/>
        <v>15.820325067035256</v>
      </c>
      <c r="L284" s="22"/>
      <c r="M284" s="20">
        <v>3821514</v>
      </c>
      <c r="N284" s="26">
        <v>7.91</v>
      </c>
      <c r="O284" s="25">
        <f t="shared" si="41"/>
        <v>9.4611940782145414</v>
      </c>
      <c r="P284" s="22"/>
      <c r="Q284" s="24">
        <v>620000</v>
      </c>
      <c r="R284" s="24">
        <f t="shared" si="42"/>
        <v>1401.519688741492</v>
      </c>
      <c r="S284" s="26">
        <f t="shared" si="43"/>
        <v>1.0317013657594454</v>
      </c>
      <c r="T284" s="27">
        <f t="shared" si="44"/>
        <v>0.46717322958049734</v>
      </c>
      <c r="U284" s="22"/>
      <c r="V284" s="38">
        <f t="shared" si="38"/>
        <v>7.3908323545801577</v>
      </c>
      <c r="W284" s="22"/>
      <c r="X284" s="42">
        <f>I284-'(A) Current Law'!J282</f>
        <v>167541</v>
      </c>
      <c r="Y284" s="42">
        <f>J284-'(A) Current Law'!K282</f>
        <v>52.867560514599063</v>
      </c>
      <c r="Z284" s="38">
        <f>O284-'(A) Current Law'!P282</f>
        <v>0.42346681767934591</v>
      </c>
      <c r="AA284" s="44">
        <f>N284-'(A) Current Law'!O282</f>
        <v>0.13900000000000023</v>
      </c>
      <c r="AB284" s="42">
        <f>Q284-'(A) Current Law'!R282</f>
        <v>0</v>
      </c>
      <c r="AC284" s="42">
        <f>M284-'(A) Current Law'!N282</f>
        <v>-86941</v>
      </c>
      <c r="AD284" s="38">
        <f>S284-'(A) Current Law'!T282</f>
        <v>0</v>
      </c>
    </row>
    <row r="285" spans="1:30">
      <c r="A285" s="28" t="s">
        <v>570</v>
      </c>
      <c r="B285" s="29" t="s">
        <v>571</v>
      </c>
      <c r="C285" s="30">
        <v>329068149</v>
      </c>
      <c r="D285" s="21">
        <v>906.65</v>
      </c>
      <c r="E285" s="22"/>
      <c r="F285" s="48">
        <v>3000</v>
      </c>
      <c r="G285" s="45">
        <f t="shared" si="39"/>
        <v>0</v>
      </c>
      <c r="H285" s="22"/>
      <c r="I285" s="23">
        <v>2745974.3339999998</v>
      </c>
      <c r="J285" s="24">
        <f t="shared" si="40"/>
        <v>3028.7038372028896</v>
      </c>
      <c r="K285" s="26">
        <f t="shared" si="33"/>
        <v>8.3446980278847942</v>
      </c>
      <c r="L285" s="22"/>
      <c r="M285" s="20">
        <v>862560</v>
      </c>
      <c r="N285" s="26">
        <v>4.1719999999999997</v>
      </c>
      <c r="O285" s="25">
        <f t="shared" si="41"/>
        <v>5.7234780689759184</v>
      </c>
      <c r="P285" s="22"/>
      <c r="Q285" s="24">
        <v>927000</v>
      </c>
      <c r="R285" s="24">
        <f t="shared" si="42"/>
        <v>1973.8156951414549</v>
      </c>
      <c r="S285" s="26">
        <f t="shared" si="43"/>
        <v>2.817045657007661</v>
      </c>
      <c r="T285" s="27">
        <f t="shared" si="44"/>
        <v>0.65170310510265683</v>
      </c>
      <c r="U285" s="22"/>
      <c r="V285" s="38">
        <f t="shared" si="38"/>
        <v>5.4382656159165377</v>
      </c>
      <c r="W285" s="22"/>
      <c r="X285" s="42">
        <f>I285-'(A) Current Law'!J283</f>
        <v>113638.3339999998</v>
      </c>
      <c r="Y285" s="42">
        <f>J285-'(A) Current Law'!K283</f>
        <v>125.33870181437123</v>
      </c>
      <c r="Z285" s="38">
        <f>O285-'(A) Current Law'!P283</f>
        <v>0.45689725504244905</v>
      </c>
      <c r="AA285" s="44">
        <f>N285-'(A) Current Law'!O283</f>
        <v>0.17199999999999971</v>
      </c>
      <c r="AB285" s="42">
        <f>Q285-'(A) Current Law'!R283</f>
        <v>0</v>
      </c>
      <c r="AC285" s="42">
        <f>M285-'(A) Current Law'!N283</f>
        <v>-36712</v>
      </c>
      <c r="AD285" s="38">
        <f>S285-'(A) Current Law'!T283</f>
        <v>0</v>
      </c>
    </row>
    <row r="286" spans="1:30">
      <c r="A286" s="28" t="s">
        <v>572</v>
      </c>
      <c r="B286" s="29" t="s">
        <v>573</v>
      </c>
      <c r="C286" s="30">
        <v>2274333436</v>
      </c>
      <c r="D286" s="21">
        <v>2843.62</v>
      </c>
      <c r="E286" s="22"/>
      <c r="F286" s="48">
        <v>3000</v>
      </c>
      <c r="G286" s="45">
        <f t="shared" si="39"/>
        <v>0</v>
      </c>
      <c r="H286" s="22"/>
      <c r="I286" s="23">
        <v>8530860</v>
      </c>
      <c r="J286" s="24">
        <f t="shared" si="40"/>
        <v>3000</v>
      </c>
      <c r="K286" s="26">
        <f t="shared" si="33"/>
        <v>3.7509275750717146</v>
      </c>
      <c r="L286" s="22"/>
      <c r="M286" s="20">
        <v>737066</v>
      </c>
      <c r="N286" s="26">
        <v>1.875</v>
      </c>
      <c r="O286" s="25">
        <f t="shared" si="41"/>
        <v>3.4268475662510554</v>
      </c>
      <c r="P286" s="22"/>
      <c r="Q286" s="24">
        <v>5092212</v>
      </c>
      <c r="R286" s="24">
        <f t="shared" si="42"/>
        <v>2049.9497119868338</v>
      </c>
      <c r="S286" s="26">
        <f t="shared" si="43"/>
        <v>2.2389909585799188</v>
      </c>
      <c r="T286" s="27">
        <f t="shared" si="44"/>
        <v>0.68331657066227791</v>
      </c>
      <c r="U286" s="22"/>
      <c r="V286" s="38">
        <f t="shared" si="38"/>
        <v>2.5630709674005776</v>
      </c>
      <c r="W286" s="22"/>
      <c r="X286" s="42">
        <f>I286-'(A) Current Law'!J284</f>
        <v>1419976</v>
      </c>
      <c r="Y286" s="42">
        <f>J286-'(A) Current Law'!K284</f>
        <v>499.35504743953106</v>
      </c>
      <c r="Z286" s="38">
        <f>O286-'(A) Current Law'!P284</f>
        <v>0.59632285158032561</v>
      </c>
      <c r="AA286" s="44">
        <f>N286-'(A) Current Law'!O284</f>
        <v>0.31200000000000006</v>
      </c>
      <c r="AB286" s="42">
        <f>Q286-'(A) Current Law'!R284</f>
        <v>0</v>
      </c>
      <c r="AC286" s="42">
        <f>M286-'(A) Current Law'!N284</f>
        <v>63739</v>
      </c>
      <c r="AD286" s="38">
        <f>S286-'(A) Current Law'!T284</f>
        <v>0</v>
      </c>
    </row>
    <row r="287" spans="1:30">
      <c r="A287" s="28" t="s">
        <v>574</v>
      </c>
      <c r="B287" s="29" t="s">
        <v>575</v>
      </c>
      <c r="C287" s="30">
        <v>40335868</v>
      </c>
      <c r="D287" s="21">
        <v>58.56</v>
      </c>
      <c r="E287" s="22"/>
      <c r="F287" s="48">
        <v>3000</v>
      </c>
      <c r="G287" s="45">
        <f t="shared" si="39"/>
        <v>0</v>
      </c>
      <c r="H287" s="22"/>
      <c r="I287" s="23">
        <v>457368.36360000004</v>
      </c>
      <c r="J287" s="24">
        <f t="shared" si="40"/>
        <v>7810.2521106557379</v>
      </c>
      <c r="K287" s="26">
        <f t="shared" si="33"/>
        <v>11.33899891778702</v>
      </c>
      <c r="L287" s="22"/>
      <c r="M287" s="20">
        <v>166118</v>
      </c>
      <c r="N287" s="26">
        <v>5.6689999999999996</v>
      </c>
      <c r="O287" s="25">
        <f t="shared" si="41"/>
        <v>7.22062962919256</v>
      </c>
      <c r="P287" s="22"/>
      <c r="Q287" s="24">
        <v>150000</v>
      </c>
      <c r="R287" s="24">
        <f t="shared" si="42"/>
        <v>5398.1898907103823</v>
      </c>
      <c r="S287" s="26">
        <f t="shared" si="43"/>
        <v>3.7187745656049844</v>
      </c>
      <c r="T287" s="27">
        <f t="shared" si="44"/>
        <v>0.69116717542900896</v>
      </c>
      <c r="U287" s="22"/>
      <c r="V287" s="38">
        <f t="shared" si="38"/>
        <v>7.8371438541994429</v>
      </c>
      <c r="W287" s="22"/>
      <c r="X287" s="42">
        <f>I287-'(A) Current Law'!J285</f>
        <v>-79049.636399999959</v>
      </c>
      <c r="Y287" s="42">
        <f>J287-'(A) Current Law'!K285</f>
        <v>-1349.891331967212</v>
      </c>
      <c r="Z287" s="38">
        <f>O287-'(A) Current Law'!P285</f>
        <v>-0.69584808240645568</v>
      </c>
      <c r="AA287" s="44">
        <f>N287-'(A) Current Law'!O285</f>
        <v>-0.98000000000000043</v>
      </c>
      <c r="AB287" s="42">
        <f>Q287-'(A) Current Law'!R285</f>
        <v>0</v>
      </c>
      <c r="AC287" s="42">
        <f>M287-'(A) Current Law'!N285</f>
        <v>-50982</v>
      </c>
      <c r="AD287" s="38">
        <f>S287-'(A) Current Law'!T285</f>
        <v>0</v>
      </c>
    </row>
    <row r="288" spans="1:30">
      <c r="A288" s="28" t="s">
        <v>576</v>
      </c>
      <c r="B288" s="29" t="s">
        <v>577</v>
      </c>
      <c r="C288" s="30">
        <v>157741940</v>
      </c>
      <c r="D288" s="21">
        <v>255.60000000000002</v>
      </c>
      <c r="E288" s="22"/>
      <c r="F288" s="48">
        <v>3000</v>
      </c>
      <c r="G288" s="45">
        <f t="shared" si="39"/>
        <v>0</v>
      </c>
      <c r="H288" s="22"/>
      <c r="I288" s="23">
        <v>917633.21400000015</v>
      </c>
      <c r="J288" s="24">
        <f t="shared" si="40"/>
        <v>3590.1142957746483</v>
      </c>
      <c r="K288" s="26">
        <f t="shared" si="33"/>
        <v>5.8173065070709802</v>
      </c>
      <c r="L288" s="22"/>
      <c r="M288" s="20">
        <v>214188</v>
      </c>
      <c r="N288" s="26">
        <v>2.9089999999999998</v>
      </c>
      <c r="O288" s="25">
        <f t="shared" si="41"/>
        <v>4.4594685091358715</v>
      </c>
      <c r="P288" s="22"/>
      <c r="Q288" s="24">
        <v>583000</v>
      </c>
      <c r="R288" s="24">
        <f t="shared" si="42"/>
        <v>3118.8888888888887</v>
      </c>
      <c r="S288" s="26">
        <f t="shared" si="43"/>
        <v>3.695909914636526</v>
      </c>
      <c r="T288" s="27">
        <f t="shared" si="44"/>
        <v>0.86874361982281068</v>
      </c>
      <c r="U288" s="22"/>
      <c r="V288" s="38">
        <f t="shared" si="38"/>
        <v>5.0537479125716347</v>
      </c>
      <c r="W288" s="22"/>
      <c r="X288" s="42">
        <f>I288-'(A) Current Law'!J286</f>
        <v>-203037.78599999985</v>
      </c>
      <c r="Y288" s="42">
        <f>J288-'(A) Current Law'!K286</f>
        <v>-794.35753521126708</v>
      </c>
      <c r="Z288" s="38">
        <f>O288-'(A) Current Law'!P286</f>
        <v>-1.1490716165909962</v>
      </c>
      <c r="AA288" s="44">
        <f>N288-'(A) Current Law'!O286</f>
        <v>0.14599999999999991</v>
      </c>
      <c r="AB288" s="42">
        <f>Q288-'(A) Current Law'!R286</f>
        <v>0</v>
      </c>
      <c r="AC288" s="42">
        <f>M288-'(A) Current Law'!N286</f>
        <v>-21781</v>
      </c>
      <c r="AD288" s="38">
        <f>S288-'(A) Current Law'!T286</f>
        <v>0</v>
      </c>
    </row>
    <row r="289" spans="1:30">
      <c r="A289" s="28" t="s">
        <v>578</v>
      </c>
      <c r="B289" s="29" t="s">
        <v>579</v>
      </c>
      <c r="C289" s="30">
        <v>13170506</v>
      </c>
      <c r="D289" s="21">
        <v>599.20000000000005</v>
      </c>
      <c r="E289" s="22"/>
      <c r="F289" s="48">
        <v>3000</v>
      </c>
      <c r="G289" s="45">
        <f t="shared" si="39"/>
        <v>0</v>
      </c>
      <c r="H289" s="22"/>
      <c r="I289" s="23">
        <v>1797600.0000000002</v>
      </c>
      <c r="J289" s="24">
        <f t="shared" si="40"/>
        <v>3000</v>
      </c>
      <c r="K289" s="26">
        <f t="shared" si="33"/>
        <v>136.48678342350706</v>
      </c>
      <c r="L289" s="22"/>
      <c r="M289" s="20">
        <v>878372</v>
      </c>
      <c r="N289" s="26">
        <v>68.242999999999995</v>
      </c>
      <c r="O289" s="25">
        <f t="shared" si="41"/>
        <v>69.794433106822183</v>
      </c>
      <c r="P289" s="22"/>
      <c r="Q289" s="24">
        <v>0</v>
      </c>
      <c r="R289" s="24">
        <f t="shared" si="42"/>
        <v>1465.9078771695592</v>
      </c>
      <c r="S289" s="26">
        <f t="shared" si="43"/>
        <v>0</v>
      </c>
      <c r="T289" s="27">
        <f t="shared" si="44"/>
        <v>0.48863595905651974</v>
      </c>
      <c r="U289" s="22"/>
      <c r="V289" s="38">
        <f t="shared" si="38"/>
        <v>66.692350316684866</v>
      </c>
      <c r="W289" s="22"/>
      <c r="X289" s="42">
        <f>I289-'(A) Current Law'!J287</f>
        <v>50709.000000000233</v>
      </c>
      <c r="Y289" s="42">
        <f>J289-'(A) Current Law'!K287</f>
        <v>84.627837116155206</v>
      </c>
      <c r="Z289" s="38">
        <f>O289-'(A) Current Law'!P287</f>
        <v>2.2091785995162354</v>
      </c>
      <c r="AA289" s="44">
        <f>N289-'(A) Current Law'!O287</f>
        <v>1.9249999999999972</v>
      </c>
      <c r="AB289" s="42">
        <f>Q289-'(A) Current Law'!R287</f>
        <v>0</v>
      </c>
      <c r="AC289" s="42">
        <f>M289-'(A) Current Law'!N287</f>
        <v>21613</v>
      </c>
      <c r="AD289" s="38">
        <f>S289-'(A) Current Law'!T287</f>
        <v>0</v>
      </c>
    </row>
    <row r="290" spans="1:30">
      <c r="A290" s="28" t="s">
        <v>580</v>
      </c>
      <c r="B290" s="29" t="s">
        <v>581</v>
      </c>
      <c r="C290" s="30">
        <v>4546827496</v>
      </c>
      <c r="D290" s="21">
        <v>7354.2400000000007</v>
      </c>
      <c r="E290" s="22"/>
      <c r="F290" s="48">
        <v>3000</v>
      </c>
      <c r="G290" s="45">
        <f t="shared" si="39"/>
        <v>0</v>
      </c>
      <c r="H290" s="22"/>
      <c r="I290" s="23">
        <v>22062720.000000004</v>
      </c>
      <c r="J290" s="24">
        <f t="shared" si="40"/>
        <v>3000</v>
      </c>
      <c r="K290" s="26">
        <f t="shared" si="33"/>
        <v>4.8523327571607533</v>
      </c>
      <c r="L290" s="22"/>
      <c r="M290" s="20">
        <v>3978747</v>
      </c>
      <c r="N290" s="26">
        <v>2.4260000000000002</v>
      </c>
      <c r="O290" s="25">
        <f t="shared" si="41"/>
        <v>3.9772727282724265</v>
      </c>
      <c r="P290" s="22"/>
      <c r="Q290" s="24">
        <v>10187000</v>
      </c>
      <c r="R290" s="24">
        <f t="shared" si="42"/>
        <v>1926.2013477939256</v>
      </c>
      <c r="S290" s="26">
        <f t="shared" si="43"/>
        <v>2.240463270040892</v>
      </c>
      <c r="T290" s="27">
        <f t="shared" si="44"/>
        <v>0.6420671159313085</v>
      </c>
      <c r="U290" s="22"/>
      <c r="V290" s="38">
        <f t="shared" si="38"/>
        <v>3.1155232989292188</v>
      </c>
      <c r="W290" s="22"/>
      <c r="X290" s="42">
        <f>I290-'(A) Current Law'!J288</f>
        <v>3044493.0000000037</v>
      </c>
      <c r="Y290" s="42">
        <f>J290-'(A) Current Law'!K288</f>
        <v>413.97792293969223</v>
      </c>
      <c r="Z290" s="38">
        <f>O290-'(A) Current Law'!P288</f>
        <v>0.61867335025898784</v>
      </c>
      <c r="AA290" s="44">
        <f>N290-'(A) Current Law'!O288</f>
        <v>0.33499999999999996</v>
      </c>
      <c r="AB290" s="42">
        <f>Q290-'(A) Current Law'!R288</f>
        <v>0</v>
      </c>
      <c r="AC290" s="42">
        <f>M290-'(A) Current Law'!N288</f>
        <v>231492</v>
      </c>
      <c r="AD290" s="38">
        <f>S290-'(A) Current Law'!T288</f>
        <v>0</v>
      </c>
    </row>
    <row r="291" spans="1:30" ht="31.2">
      <c r="A291" s="28" t="s">
        <v>582</v>
      </c>
      <c r="B291" s="29" t="s">
        <v>583</v>
      </c>
      <c r="C291" s="30">
        <v>1883711192</v>
      </c>
      <c r="D291" s="21">
        <v>3515.33</v>
      </c>
      <c r="E291" s="22"/>
      <c r="F291" s="48">
        <v>3000</v>
      </c>
      <c r="G291" s="45">
        <f t="shared" si="39"/>
        <v>0</v>
      </c>
      <c r="H291" s="22"/>
      <c r="I291" s="23">
        <v>10545990</v>
      </c>
      <c r="J291" s="24">
        <f t="shared" si="40"/>
        <v>3000</v>
      </c>
      <c r="K291" s="26">
        <f t="shared" si="33"/>
        <v>5.598517461056737</v>
      </c>
      <c r="L291" s="22"/>
      <c r="M291" s="20">
        <v>2351089</v>
      </c>
      <c r="N291" s="26">
        <v>2.7989999999999999</v>
      </c>
      <c r="O291" s="25">
        <f t="shared" si="41"/>
        <v>4.3504020333919637</v>
      </c>
      <c r="P291" s="22"/>
      <c r="Q291" s="24">
        <v>7500000</v>
      </c>
      <c r="R291" s="24">
        <f t="shared" si="42"/>
        <v>2802.3226837878665</v>
      </c>
      <c r="S291" s="26">
        <f t="shared" si="43"/>
        <v>3.9815020645691424</v>
      </c>
      <c r="T291" s="27">
        <f t="shared" si="44"/>
        <v>0.93410756126262207</v>
      </c>
      <c r="U291" s="22"/>
      <c r="V291" s="38">
        <f t="shared" si="38"/>
        <v>5.229617492233916</v>
      </c>
      <c r="W291" s="22"/>
      <c r="X291" s="42">
        <f>I291-'(A) Current Law'!J289</f>
        <v>710726</v>
      </c>
      <c r="Y291" s="42">
        <f>J291-'(A) Current Law'!K289</f>
        <v>202.17902728904528</v>
      </c>
      <c r="Z291" s="38">
        <f>O291-'(A) Current Law'!P289</f>
        <v>0.13222727616516661</v>
      </c>
      <c r="AA291" s="44">
        <f>N291-'(A) Current Law'!O289</f>
        <v>0.52899999999999991</v>
      </c>
      <c r="AB291" s="42">
        <f>Q291-'(A) Current Law'!R289</f>
        <v>0</v>
      </c>
      <c r="AC291" s="42">
        <f>M291-'(A) Current Law'!N289</f>
        <v>461648</v>
      </c>
      <c r="AD291" s="38">
        <f>S291-'(A) Current Law'!T289</f>
        <v>0</v>
      </c>
    </row>
    <row r="292" spans="1:30" ht="31.2">
      <c r="A292" s="28" t="s">
        <v>584</v>
      </c>
      <c r="B292" s="29" t="s">
        <v>585</v>
      </c>
      <c r="C292" s="30">
        <v>2543203119</v>
      </c>
      <c r="D292" s="21">
        <v>4756</v>
      </c>
      <c r="E292" s="22"/>
      <c r="F292" s="48">
        <v>3000</v>
      </c>
      <c r="G292" s="45">
        <f t="shared" si="39"/>
        <v>0</v>
      </c>
      <c r="H292" s="22"/>
      <c r="I292" s="23">
        <v>14268000</v>
      </c>
      <c r="J292" s="24">
        <f t="shared" si="40"/>
        <v>3000</v>
      </c>
      <c r="K292" s="26">
        <f t="shared" si="33"/>
        <v>5.6102479166549024</v>
      </c>
      <c r="L292" s="22"/>
      <c r="M292" s="20">
        <v>3189317</v>
      </c>
      <c r="N292" s="26">
        <v>2.8050000000000002</v>
      </c>
      <c r="O292" s="25">
        <f t="shared" si="41"/>
        <v>4.3561927544175836</v>
      </c>
      <c r="P292" s="22"/>
      <c r="Q292" s="24">
        <v>6700000</v>
      </c>
      <c r="R292" s="24">
        <f t="shared" si="42"/>
        <v>2079.3349453322121</v>
      </c>
      <c r="S292" s="26">
        <f t="shared" si="43"/>
        <v>2.6344730194552737</v>
      </c>
      <c r="T292" s="27">
        <f t="shared" si="44"/>
        <v>0.69311164844407069</v>
      </c>
      <c r="U292" s="22"/>
      <c r="V292" s="38">
        <f t="shared" si="38"/>
        <v>3.8885281816925925</v>
      </c>
      <c r="W292" s="22"/>
      <c r="X292" s="42">
        <f>I292-'(A) Current Law'!J290</f>
        <v>3080974</v>
      </c>
      <c r="Y292" s="42">
        <f>J292-'(A) Current Law'!K290</f>
        <v>647.80782169890654</v>
      </c>
      <c r="Z292" s="38">
        <f>O292-'(A) Current Law'!P290</f>
        <v>0.88956716948725933</v>
      </c>
      <c r="AA292" s="44">
        <f>N292-'(A) Current Law'!O290</f>
        <v>0.60600000000000032</v>
      </c>
      <c r="AB292" s="42">
        <f>Q292-'(A) Current Law'!R290</f>
        <v>0</v>
      </c>
      <c r="AC292" s="42">
        <f>M292-'(A) Current Law'!N290</f>
        <v>818624</v>
      </c>
      <c r="AD292" s="38">
        <f>S292-'(A) Current Law'!T290</f>
        <v>0</v>
      </c>
    </row>
    <row r="293" spans="1:30">
      <c r="A293" s="28" t="s">
        <v>586</v>
      </c>
      <c r="B293" s="29" t="s">
        <v>587</v>
      </c>
      <c r="C293" s="30">
        <v>562560058</v>
      </c>
      <c r="D293" s="21">
        <v>382.89</v>
      </c>
      <c r="E293" s="22"/>
      <c r="F293" s="48">
        <v>3000</v>
      </c>
      <c r="G293" s="45">
        <f t="shared" si="39"/>
        <v>0</v>
      </c>
      <c r="H293" s="22"/>
      <c r="I293" s="23">
        <v>1278300.97</v>
      </c>
      <c r="J293" s="24">
        <f t="shared" si="40"/>
        <v>3338.5592990153832</v>
      </c>
      <c r="K293" s="26">
        <f t="shared" si="33"/>
        <v>2.2722924456183131</v>
      </c>
      <c r="L293" s="22"/>
      <c r="M293" s="20">
        <v>0</v>
      </c>
      <c r="N293" s="26">
        <v>1.1359999999999999</v>
      </c>
      <c r="O293" s="25">
        <f t="shared" si="41"/>
        <v>2.2722924456183131</v>
      </c>
      <c r="P293" s="22"/>
      <c r="Q293" s="24">
        <v>964460</v>
      </c>
      <c r="R293" s="24">
        <f t="shared" si="42"/>
        <v>2518.8957664081067</v>
      </c>
      <c r="S293" s="26">
        <f t="shared" si="43"/>
        <v>1.714412508113045</v>
      </c>
      <c r="T293" s="27">
        <f t="shared" si="44"/>
        <v>0.75448585476705066</v>
      </c>
      <c r="U293" s="22"/>
      <c r="V293" s="38">
        <f t="shared" si="38"/>
        <v>1.714412508113045</v>
      </c>
      <c r="W293" s="22"/>
      <c r="X293" s="42">
        <f>I293-'(A) Current Law'!J291</f>
        <v>-386524.03</v>
      </c>
      <c r="Y293" s="42">
        <f>J293-'(A) Current Law'!K291</f>
        <v>-1009.4910548721568</v>
      </c>
      <c r="Z293" s="38">
        <f>O293-'(A) Current Law'!P291</f>
        <v>-0.68708047168183439</v>
      </c>
      <c r="AA293" s="44">
        <f>N293-'(A) Current Law'!O291</f>
        <v>-0.1030000000000002</v>
      </c>
      <c r="AB293" s="42">
        <f>Q293-'(A) Current Law'!R291</f>
        <v>0</v>
      </c>
      <c r="AC293" s="42">
        <f>M293-'(A) Current Law'!N291</f>
        <v>0</v>
      </c>
      <c r="AD293" s="38">
        <f>S293-'(A) Current Law'!T291</f>
        <v>0</v>
      </c>
    </row>
    <row r="294" spans="1:30">
      <c r="A294" s="28" t="s">
        <v>588</v>
      </c>
      <c r="B294" s="29" t="s">
        <v>589</v>
      </c>
      <c r="C294" s="30">
        <v>3004500255</v>
      </c>
      <c r="D294" s="21">
        <v>3800.6</v>
      </c>
      <c r="E294" s="22"/>
      <c r="F294" s="48">
        <v>3000</v>
      </c>
      <c r="G294" s="45">
        <f t="shared" si="39"/>
        <v>0</v>
      </c>
      <c r="H294" s="22"/>
      <c r="I294" s="23">
        <v>11401800</v>
      </c>
      <c r="J294" s="24">
        <f t="shared" si="40"/>
        <v>3000</v>
      </c>
      <c r="K294" s="26">
        <f t="shared" si="33"/>
        <v>3.794907316458191</v>
      </c>
      <c r="L294" s="22"/>
      <c r="M294" s="20">
        <v>1039806</v>
      </c>
      <c r="N294" s="26">
        <v>1.897</v>
      </c>
      <c r="O294" s="25">
        <f t="shared" si="41"/>
        <v>3.4488244701447033</v>
      </c>
      <c r="P294" s="22"/>
      <c r="Q294" s="24">
        <v>8200000</v>
      </c>
      <c r="R294" s="24">
        <f t="shared" si="42"/>
        <v>2431.1440298900175</v>
      </c>
      <c r="S294" s="26">
        <f t="shared" si="43"/>
        <v>2.7292392424842715</v>
      </c>
      <c r="T294" s="27">
        <f t="shared" si="44"/>
        <v>0.81038134329667244</v>
      </c>
      <c r="U294" s="22"/>
      <c r="V294" s="38">
        <f t="shared" si="38"/>
        <v>3.0753220887977593</v>
      </c>
      <c r="W294" s="22"/>
      <c r="X294" s="42">
        <f>I294-'(A) Current Law'!J292</f>
        <v>2035690</v>
      </c>
      <c r="Y294" s="42">
        <f>J294-'(A) Current Law'!K292</f>
        <v>535.62332263326834</v>
      </c>
      <c r="Z294" s="38">
        <f>O294-'(A) Current Law'!P292</f>
        <v>0.58145809676424909</v>
      </c>
      <c r="AA294" s="44">
        <f>N294-'(A) Current Law'!O292</f>
        <v>0.38000000000000012</v>
      </c>
      <c r="AB294" s="42">
        <f>Q294-'(A) Current Law'!R292</f>
        <v>0</v>
      </c>
      <c r="AC294" s="42">
        <f>M294-'(A) Current Law'!N292</f>
        <v>288699</v>
      </c>
      <c r="AD294" s="38">
        <f>S294-'(A) Current Law'!T292</f>
        <v>0</v>
      </c>
    </row>
    <row r="295" spans="1:30">
      <c r="A295" s="28" t="s">
        <v>590</v>
      </c>
      <c r="B295" s="29" t="s">
        <v>591</v>
      </c>
      <c r="C295" s="30">
        <v>1335736163</v>
      </c>
      <c r="D295" s="21">
        <v>1133.53</v>
      </c>
      <c r="E295" s="22"/>
      <c r="F295" s="48">
        <v>3000</v>
      </c>
      <c r="G295" s="45">
        <f t="shared" si="39"/>
        <v>0</v>
      </c>
      <c r="H295" s="22"/>
      <c r="I295" s="23">
        <v>3400590</v>
      </c>
      <c r="J295" s="24">
        <f t="shared" si="40"/>
        <v>3000</v>
      </c>
      <c r="K295" s="26">
        <f t="shared" si="33"/>
        <v>2.545854558854225</v>
      </c>
      <c r="L295" s="22"/>
      <c r="M295" s="20">
        <v>0</v>
      </c>
      <c r="N295" s="26">
        <v>1.2729999999999999</v>
      </c>
      <c r="O295" s="25">
        <f t="shared" si="41"/>
        <v>2.545854558854225</v>
      </c>
      <c r="P295" s="22"/>
      <c r="Q295" s="24">
        <v>2395000</v>
      </c>
      <c r="R295" s="24">
        <f t="shared" si="42"/>
        <v>2112.8686492638044</v>
      </c>
      <c r="S295" s="26">
        <f t="shared" si="43"/>
        <v>1.7930187609961414</v>
      </c>
      <c r="T295" s="27">
        <f t="shared" si="44"/>
        <v>0.70428954975460145</v>
      </c>
      <c r="U295" s="22"/>
      <c r="V295" s="38">
        <f t="shared" si="38"/>
        <v>1.7930187609961414</v>
      </c>
      <c r="W295" s="22"/>
      <c r="X295" s="42">
        <f>I295-'(A) Current Law'!J293</f>
        <v>202762</v>
      </c>
      <c r="Y295" s="42">
        <f>J295-'(A) Current Law'!K293</f>
        <v>178.87660670648302</v>
      </c>
      <c r="Z295" s="38">
        <f>O295-'(A) Current Law'!P293</f>
        <v>0.15179794155202497</v>
      </c>
      <c r="AA295" s="44">
        <f>N295-'(A) Current Law'!O293</f>
        <v>7.5999999999999845E-2</v>
      </c>
      <c r="AB295" s="42">
        <f>Q295-'(A) Current Law'!R293</f>
        <v>0</v>
      </c>
      <c r="AC295" s="42">
        <f>M295-'(A) Current Law'!N293</f>
        <v>0</v>
      </c>
      <c r="AD295" s="38">
        <f>S295-'(A) Current Law'!T293</f>
        <v>0</v>
      </c>
    </row>
    <row r="296" spans="1:30">
      <c r="A296" s="28" t="s">
        <v>592</v>
      </c>
      <c r="B296" s="29" t="s">
        <v>593</v>
      </c>
      <c r="C296" s="30">
        <v>152336728</v>
      </c>
      <c r="D296" s="21">
        <v>211.239</v>
      </c>
      <c r="E296" s="22"/>
      <c r="F296" s="48">
        <v>3000</v>
      </c>
      <c r="G296" s="45">
        <f t="shared" si="39"/>
        <v>0</v>
      </c>
      <c r="H296" s="22"/>
      <c r="I296" s="23">
        <v>802452.65520000004</v>
      </c>
      <c r="J296" s="24">
        <f t="shared" si="40"/>
        <v>3798.7902574808631</v>
      </c>
      <c r="K296" s="26">
        <f t="shared" si="33"/>
        <v>5.2676243328529413</v>
      </c>
      <c r="L296" s="22"/>
      <c r="M296" s="20">
        <v>164969</v>
      </c>
      <c r="N296" s="26">
        <v>2.6339999999999999</v>
      </c>
      <c r="O296" s="25">
        <f t="shared" si="41"/>
        <v>4.184700981630642</v>
      </c>
      <c r="P296" s="22"/>
      <c r="Q296" s="24">
        <v>470000</v>
      </c>
      <c r="R296" s="24">
        <f t="shared" si="42"/>
        <v>3005.9269358404463</v>
      </c>
      <c r="S296" s="26">
        <f t="shared" si="43"/>
        <v>3.0852704148929866</v>
      </c>
      <c r="T296" s="27">
        <f t="shared" si="44"/>
        <v>0.7912853124546555</v>
      </c>
      <c r="U296" s="22"/>
      <c r="V296" s="38">
        <f t="shared" si="38"/>
        <v>4.1681937661152864</v>
      </c>
      <c r="W296" s="22"/>
      <c r="X296" s="42">
        <f>I296-'(A) Current Law'!J294</f>
        <v>61979.655200000037</v>
      </c>
      <c r="Y296" s="42">
        <f>J296-'(A) Current Law'!K294</f>
        <v>293.41009567362107</v>
      </c>
      <c r="Z296" s="38">
        <f>O296-'(A) Current Law'!P294</f>
        <v>0.48712254867388305</v>
      </c>
      <c r="AA296" s="44">
        <f>N296-'(A) Current Law'!O294</f>
        <v>0.20399999999999974</v>
      </c>
      <c r="AB296" s="42">
        <f>Q296-'(A) Current Law'!R294</f>
        <v>0</v>
      </c>
      <c r="AC296" s="42">
        <f>M296-'(A) Current Law'!N294</f>
        <v>-12227</v>
      </c>
      <c r="AD296" s="38">
        <f>S296-'(A) Current Law'!T294</f>
        <v>0</v>
      </c>
    </row>
    <row r="297" spans="1:30">
      <c r="A297" s="28" t="s">
        <v>594</v>
      </c>
      <c r="B297" s="29" t="s">
        <v>595</v>
      </c>
      <c r="C297" s="30">
        <v>226434021</v>
      </c>
      <c r="D297" s="21">
        <v>302.13</v>
      </c>
      <c r="E297" s="22"/>
      <c r="F297" s="48">
        <v>3000</v>
      </c>
      <c r="G297" s="45">
        <f t="shared" si="39"/>
        <v>0</v>
      </c>
      <c r="H297" s="22"/>
      <c r="I297" s="23">
        <v>1055388.2731999999</v>
      </c>
      <c r="J297" s="24">
        <f t="shared" si="40"/>
        <v>3493.159478370238</v>
      </c>
      <c r="K297" s="26">
        <f t="shared" si="33"/>
        <v>4.6609085884669241</v>
      </c>
      <c r="L297" s="22"/>
      <c r="M297" s="20">
        <v>176427</v>
      </c>
      <c r="N297" s="26">
        <v>2.33</v>
      </c>
      <c r="O297" s="25">
        <f t="shared" si="41"/>
        <v>3.8817544701023521</v>
      </c>
      <c r="P297" s="22"/>
      <c r="Q297" s="24">
        <v>613000</v>
      </c>
      <c r="R297" s="24">
        <f t="shared" si="42"/>
        <v>2612.8719425412901</v>
      </c>
      <c r="S297" s="26">
        <f t="shared" si="43"/>
        <v>2.7071903651792679</v>
      </c>
      <c r="T297" s="27">
        <f t="shared" si="44"/>
        <v>0.74799675157125867</v>
      </c>
      <c r="U297" s="22"/>
      <c r="V297" s="38">
        <f t="shared" si="38"/>
        <v>3.48634448354384</v>
      </c>
      <c r="W297" s="22"/>
      <c r="X297" s="42">
        <f>I297-'(A) Current Law'!J295</f>
        <v>13320.273199999938</v>
      </c>
      <c r="Y297" s="42">
        <f>J297-'(A) Current Law'!K295</f>
        <v>44.087886671300566</v>
      </c>
      <c r="Z297" s="38">
        <f>O297-'(A) Current Law'!P295</f>
        <v>0.31369081768856555</v>
      </c>
      <c r="AA297" s="44">
        <f>N297-'(A) Current Law'!O295</f>
        <v>2.8999999999999915E-2</v>
      </c>
      <c r="AB297" s="42">
        <f>Q297-'(A) Current Law'!R295</f>
        <v>0</v>
      </c>
      <c r="AC297" s="42">
        <f>M297-'(A) Current Law'!N295</f>
        <v>-57710</v>
      </c>
      <c r="AD297" s="38">
        <f>S297-'(A) Current Law'!T295</f>
        <v>0</v>
      </c>
    </row>
    <row r="298" spans="1:30">
      <c r="A298" s="28" t="s">
        <v>596</v>
      </c>
      <c r="B298" s="29" t="s">
        <v>597</v>
      </c>
      <c r="C298" s="30">
        <v>66397719</v>
      </c>
      <c r="D298" s="21">
        <v>118.24</v>
      </c>
      <c r="E298" s="22"/>
      <c r="F298" s="48">
        <v>3000</v>
      </c>
      <c r="G298" s="45">
        <f t="shared" si="39"/>
        <v>0</v>
      </c>
      <c r="H298" s="22"/>
      <c r="I298" s="23">
        <v>585804.47320000001</v>
      </c>
      <c r="J298" s="24">
        <f t="shared" si="40"/>
        <v>4954.3680074424901</v>
      </c>
      <c r="K298" s="26">
        <f t="shared" si="33"/>
        <v>8.8226596037131948</v>
      </c>
      <c r="L298" s="22"/>
      <c r="M298" s="20">
        <v>189912</v>
      </c>
      <c r="N298" s="26">
        <v>4.4109999999999996</v>
      </c>
      <c r="O298" s="25">
        <f t="shared" si="41"/>
        <v>5.9624408663797626</v>
      </c>
      <c r="P298" s="22"/>
      <c r="Q298" s="24">
        <v>220000</v>
      </c>
      <c r="R298" s="24">
        <f t="shared" si="42"/>
        <v>3466.7794316644117</v>
      </c>
      <c r="S298" s="26">
        <f t="shared" si="43"/>
        <v>3.3133668341829634</v>
      </c>
      <c r="T298" s="27">
        <f t="shared" si="44"/>
        <v>0.69974201077848652</v>
      </c>
      <c r="U298" s="22"/>
      <c r="V298" s="38">
        <f t="shared" si="38"/>
        <v>6.1735855715163943</v>
      </c>
      <c r="W298" s="22"/>
      <c r="X298" s="42">
        <f>I298-'(A) Current Law'!J296</f>
        <v>-37317.526799999992</v>
      </c>
      <c r="Y298" s="42">
        <f>J298-'(A) Current Law'!K296</f>
        <v>-315.60831190798399</v>
      </c>
      <c r="Z298" s="38">
        <f>O298-'(A) Current Law'!P296</f>
        <v>3.0042176599476278E-3</v>
      </c>
      <c r="AA298" s="44">
        <f>N298-'(A) Current Law'!O296</f>
        <v>-0.28100000000000058</v>
      </c>
      <c r="AB298" s="42">
        <f>Q298-'(A) Current Law'!R296</f>
        <v>0</v>
      </c>
      <c r="AC298" s="42">
        <f>M298-'(A) Current Law'!N296</f>
        <v>-37517</v>
      </c>
      <c r="AD298" s="38">
        <f>S298-'(A) Current Law'!T296</f>
        <v>0</v>
      </c>
    </row>
    <row r="299" spans="1:30">
      <c r="A299" s="28" t="s">
        <v>598</v>
      </c>
      <c r="B299" s="29" t="s">
        <v>599</v>
      </c>
      <c r="C299" s="30">
        <v>371911778</v>
      </c>
      <c r="D299" s="21">
        <v>723.9</v>
      </c>
      <c r="E299" s="22"/>
      <c r="F299" s="48">
        <v>3000</v>
      </c>
      <c r="G299" s="45">
        <f t="shared" si="39"/>
        <v>0</v>
      </c>
      <c r="H299" s="22"/>
      <c r="I299" s="23">
        <v>2208351.4736000001</v>
      </c>
      <c r="J299" s="24">
        <f t="shared" si="40"/>
        <v>3050.630575493853</v>
      </c>
      <c r="K299" s="26">
        <f t="shared" si="33"/>
        <v>5.9378368856067798</v>
      </c>
      <c r="L299" s="22"/>
      <c r="M299" s="20">
        <v>527356</v>
      </c>
      <c r="N299" s="26">
        <v>2.9689999999999999</v>
      </c>
      <c r="O299" s="25">
        <f t="shared" si="41"/>
        <v>4.5198769521087874</v>
      </c>
      <c r="P299" s="22"/>
      <c r="Q299" s="24">
        <v>700000</v>
      </c>
      <c r="R299" s="24">
        <f t="shared" si="42"/>
        <v>1695.4772758668325</v>
      </c>
      <c r="S299" s="26">
        <f t="shared" si="43"/>
        <v>1.8821667970945519</v>
      </c>
      <c r="T299" s="27">
        <f t="shared" si="44"/>
        <v>0.55577928362969975</v>
      </c>
      <c r="U299" s="22"/>
      <c r="V299" s="38">
        <f t="shared" si="38"/>
        <v>3.3001267305925439</v>
      </c>
      <c r="W299" s="22"/>
      <c r="X299" s="42">
        <f>I299-'(A) Current Law'!J297</f>
        <v>115847.47360000014</v>
      </c>
      <c r="Y299" s="42">
        <f>J299-'(A) Current Law'!K297</f>
        <v>160.03242657825695</v>
      </c>
      <c r="Z299" s="38">
        <f>O299-'(A) Current Law'!P297</f>
        <v>0.43962703864678332</v>
      </c>
      <c r="AA299" s="44">
        <f>N299-'(A) Current Law'!O297</f>
        <v>0.15599999999999969</v>
      </c>
      <c r="AB299" s="42">
        <f>Q299-'(A) Current Law'!R297</f>
        <v>0</v>
      </c>
      <c r="AC299" s="42">
        <f>M299-'(A) Current Law'!N297</f>
        <v>-47655</v>
      </c>
      <c r="AD299" s="38">
        <f>S299-'(A) Current Law'!T297</f>
        <v>0</v>
      </c>
    </row>
    <row r="300" spans="1:30">
      <c r="A300" s="28" t="s">
        <v>600</v>
      </c>
      <c r="B300" s="29" t="s">
        <v>601</v>
      </c>
      <c r="C300" s="30">
        <v>76459869</v>
      </c>
      <c r="D300" s="21">
        <v>127.99</v>
      </c>
      <c r="E300" s="22"/>
      <c r="F300" s="48">
        <v>3000</v>
      </c>
      <c r="G300" s="45">
        <f t="shared" si="39"/>
        <v>0</v>
      </c>
      <c r="H300" s="22"/>
      <c r="I300" s="23">
        <v>579023.98360000004</v>
      </c>
      <c r="J300" s="24">
        <f t="shared" si="40"/>
        <v>4523.9783076802878</v>
      </c>
      <c r="K300" s="26">
        <f t="shared" si="33"/>
        <v>7.5729136234852827</v>
      </c>
      <c r="L300" s="22"/>
      <c r="M300" s="20">
        <v>170908</v>
      </c>
      <c r="N300" s="26">
        <v>3.786</v>
      </c>
      <c r="O300" s="25">
        <f t="shared" si="41"/>
        <v>5.3376495269695008</v>
      </c>
      <c r="P300" s="22"/>
      <c r="Q300" s="24">
        <v>335000</v>
      </c>
      <c r="R300" s="24">
        <f t="shared" si="42"/>
        <v>3952.7150558637395</v>
      </c>
      <c r="S300" s="26">
        <f t="shared" si="43"/>
        <v>4.3813833895007068</v>
      </c>
      <c r="T300" s="27">
        <f t="shared" si="44"/>
        <v>0.87372546617946345</v>
      </c>
      <c r="U300" s="22"/>
      <c r="V300" s="38">
        <f t="shared" si="38"/>
        <v>6.6166474860164879</v>
      </c>
      <c r="W300" s="22"/>
      <c r="X300" s="42">
        <f>I300-'(A) Current Law'!J298</f>
        <v>27942.983600000036</v>
      </c>
      <c r="Y300" s="42">
        <f>J300-'(A) Current Law'!K298</f>
        <v>218.32161575123064</v>
      </c>
      <c r="Z300" s="38">
        <f>O300-'(A) Current Law'!P298</f>
        <v>0.46702909731639775</v>
      </c>
      <c r="AA300" s="44">
        <f>N300-'(A) Current Law'!O298</f>
        <v>0.18199999999999994</v>
      </c>
      <c r="AB300" s="42">
        <f>Q300-'(A) Current Law'!R298</f>
        <v>0</v>
      </c>
      <c r="AC300" s="42">
        <f>M300-'(A) Current Law'!N298</f>
        <v>-7766</v>
      </c>
      <c r="AD300" s="38">
        <f>S300-'(A) Current Law'!T298</f>
        <v>0</v>
      </c>
    </row>
    <row r="301" spans="1:30">
      <c r="A301" s="28" t="s">
        <v>602</v>
      </c>
      <c r="B301" s="29" t="s">
        <v>603</v>
      </c>
      <c r="C301" s="30">
        <v>33121664</v>
      </c>
      <c r="D301" s="21">
        <v>67.75</v>
      </c>
      <c r="E301" s="22"/>
      <c r="F301" s="48">
        <v>3000</v>
      </c>
      <c r="G301" s="45">
        <f t="shared" si="39"/>
        <v>0</v>
      </c>
      <c r="H301" s="22"/>
      <c r="I301" s="23">
        <v>479802.29280000005</v>
      </c>
      <c r="J301" s="24">
        <f t="shared" si="40"/>
        <v>7081.9526612546133</v>
      </c>
      <c r="K301" s="26">
        <f t="shared" si="33"/>
        <v>14.486056401031062</v>
      </c>
      <c r="L301" s="22"/>
      <c r="M301" s="20">
        <v>188529</v>
      </c>
      <c r="N301" s="26">
        <v>7.2430000000000003</v>
      </c>
      <c r="O301" s="25">
        <f t="shared" si="41"/>
        <v>8.7940416520136218</v>
      </c>
      <c r="P301" s="22"/>
      <c r="Q301" s="24">
        <v>0</v>
      </c>
      <c r="R301" s="24">
        <f t="shared" si="42"/>
        <v>2782.7158671586717</v>
      </c>
      <c r="S301" s="26">
        <f t="shared" si="43"/>
        <v>0</v>
      </c>
      <c r="T301" s="27">
        <f t="shared" si="44"/>
        <v>0.39293059418243775</v>
      </c>
      <c r="U301" s="22"/>
      <c r="V301" s="38">
        <f t="shared" si="38"/>
        <v>5.6920147490174404</v>
      </c>
      <c r="W301" s="22"/>
      <c r="X301" s="42">
        <f>I301-'(A) Current Law'!J299</f>
        <v>-99640.707199999946</v>
      </c>
      <c r="Y301" s="42">
        <f>J301-'(A) Current Law'!K299</f>
        <v>-1470.711545387453</v>
      </c>
      <c r="Z301" s="38">
        <f>O301-'(A) Current Law'!P299</f>
        <v>-1.220159325328579</v>
      </c>
      <c r="AA301" s="44">
        <f>N301-'(A) Current Law'!O299</f>
        <v>-1.5039999999999996</v>
      </c>
      <c r="AB301" s="42">
        <f>Q301-'(A) Current Law'!R299</f>
        <v>0</v>
      </c>
      <c r="AC301" s="42">
        <f>M301-'(A) Current Law'!N299</f>
        <v>-59227</v>
      </c>
      <c r="AD301" s="38">
        <f>S301-'(A) Current Law'!T299</f>
        <v>0</v>
      </c>
    </row>
    <row r="302" spans="1:30">
      <c r="A302" s="28" t="s">
        <v>604</v>
      </c>
      <c r="B302" s="29" t="s">
        <v>605</v>
      </c>
      <c r="C302" s="30">
        <v>1544042627</v>
      </c>
      <c r="D302" s="21">
        <v>2053.52</v>
      </c>
      <c r="E302" s="22"/>
      <c r="F302" s="48">
        <v>3000</v>
      </c>
      <c r="G302" s="45">
        <f t="shared" si="39"/>
        <v>0</v>
      </c>
      <c r="H302" s="22"/>
      <c r="I302" s="23">
        <v>6179487.1235999996</v>
      </c>
      <c r="J302" s="24">
        <f t="shared" si="40"/>
        <v>3009.2169170984453</v>
      </c>
      <c r="K302" s="26">
        <f t="shared" si="33"/>
        <v>4.0021480077959009</v>
      </c>
      <c r="L302" s="22"/>
      <c r="M302" s="20">
        <v>694845</v>
      </c>
      <c r="N302" s="26">
        <v>2.0009999999999999</v>
      </c>
      <c r="O302" s="25">
        <f t="shared" si="41"/>
        <v>3.5521312868520951</v>
      </c>
      <c r="P302" s="22"/>
      <c r="Q302" s="24">
        <v>2950000</v>
      </c>
      <c r="R302" s="24">
        <f t="shared" si="42"/>
        <v>1774.9254937862793</v>
      </c>
      <c r="S302" s="26">
        <f t="shared" si="43"/>
        <v>1.9105690143618037</v>
      </c>
      <c r="T302" s="27">
        <f t="shared" si="44"/>
        <v>0.58982969413109054</v>
      </c>
      <c r="U302" s="22"/>
      <c r="V302" s="38">
        <f t="shared" si="38"/>
        <v>2.3605857353056097</v>
      </c>
      <c r="W302" s="22"/>
      <c r="X302" s="42">
        <f>I302-'(A) Current Law'!J300</f>
        <v>1189036.1235999996</v>
      </c>
      <c r="Y302" s="42">
        <f>J302-'(A) Current Law'!K300</f>
        <v>579.02339573025802</v>
      </c>
      <c r="Z302" s="38">
        <f>O302-'(A) Current Law'!P300</f>
        <v>0.66907033882038025</v>
      </c>
      <c r="AA302" s="44">
        <f>N302-'(A) Current Law'!O300</f>
        <v>0.38499999999999979</v>
      </c>
      <c r="AB302" s="42">
        <f>Q302-'(A) Current Law'!R300</f>
        <v>0</v>
      </c>
      <c r="AC302" s="42">
        <f>M302-'(A) Current Law'!N300</f>
        <v>155963</v>
      </c>
      <c r="AD302" s="38">
        <f>S302-'(A) Current Law'!T300</f>
        <v>0</v>
      </c>
    </row>
    <row r="303" spans="1:30">
      <c r="A303" s="28" t="s">
        <v>606</v>
      </c>
      <c r="B303" s="29" t="s">
        <v>607</v>
      </c>
      <c r="C303" s="30">
        <v>4793231338</v>
      </c>
      <c r="D303" s="21">
        <v>13926.949999999999</v>
      </c>
      <c r="E303" s="22"/>
      <c r="F303" s="48">
        <v>3000</v>
      </c>
      <c r="G303" s="45">
        <f t="shared" si="39"/>
        <v>0</v>
      </c>
      <c r="H303" s="22"/>
      <c r="I303" s="23">
        <v>41780850</v>
      </c>
      <c r="J303" s="24">
        <f t="shared" si="40"/>
        <v>3000.0000000000005</v>
      </c>
      <c r="K303" s="26">
        <f t="shared" si="33"/>
        <v>8.7166354080947137</v>
      </c>
      <c r="L303" s="22"/>
      <c r="M303" s="20">
        <v>13455581</v>
      </c>
      <c r="N303" s="26">
        <v>4.3579999999999997</v>
      </c>
      <c r="O303" s="25">
        <f t="shared" si="41"/>
        <v>5.9094308207996624</v>
      </c>
      <c r="P303" s="22"/>
      <c r="Q303" s="24">
        <v>12677756</v>
      </c>
      <c r="R303" s="24">
        <f t="shared" si="42"/>
        <v>1876.45801844625</v>
      </c>
      <c r="S303" s="26">
        <f t="shared" si="43"/>
        <v>2.6449288811688896</v>
      </c>
      <c r="T303" s="27">
        <f t="shared" si="44"/>
        <v>0.62548600614874994</v>
      </c>
      <c r="U303" s="22"/>
      <c r="V303" s="38">
        <f t="shared" si="38"/>
        <v>5.4521334684639413</v>
      </c>
      <c r="W303" s="22"/>
      <c r="X303" s="42">
        <f>I303-'(A) Current Law'!J301</f>
        <v>-1043105</v>
      </c>
      <c r="Y303" s="42">
        <f>J303-'(A) Current Law'!K301</f>
        <v>-74.898308674907184</v>
      </c>
      <c r="Z303" s="38">
        <f>O303-'(A) Current Law'!P301</f>
        <v>0.17526694222744066</v>
      </c>
      <c r="AA303" s="44">
        <f>N303-'(A) Current Law'!O301</f>
        <v>-0.10899999999999999</v>
      </c>
      <c r="AB303" s="42">
        <f>Q303-'(A) Current Law'!R301</f>
        <v>0</v>
      </c>
      <c r="AC303" s="42">
        <f>M303-'(A) Current Law'!N301</f>
        <v>-1883200</v>
      </c>
      <c r="AD303" s="38">
        <f>S303-'(A) Current Law'!T301</f>
        <v>0</v>
      </c>
    </row>
    <row r="304" spans="1:30">
      <c r="A304" s="28" t="s">
        <v>608</v>
      </c>
      <c r="B304" s="29" t="s">
        <v>609</v>
      </c>
      <c r="C304" s="30">
        <v>3170829684</v>
      </c>
      <c r="D304" s="21">
        <v>5232.0200000000004</v>
      </c>
      <c r="E304" s="22"/>
      <c r="F304" s="48">
        <v>3000</v>
      </c>
      <c r="G304" s="45">
        <f t="shared" si="39"/>
        <v>0</v>
      </c>
      <c r="H304" s="22"/>
      <c r="I304" s="23">
        <v>15696060.000000002</v>
      </c>
      <c r="J304" s="24">
        <f t="shared" si="40"/>
        <v>3000</v>
      </c>
      <c r="K304" s="26">
        <f t="shared" si="33"/>
        <v>4.9501428850632649</v>
      </c>
      <c r="L304" s="22"/>
      <c r="M304" s="20">
        <v>2929931</v>
      </c>
      <c r="N304" s="26">
        <v>2.4750000000000001</v>
      </c>
      <c r="O304" s="25">
        <f t="shared" si="41"/>
        <v>4.0261162762597626</v>
      </c>
      <c r="P304" s="22"/>
      <c r="Q304" s="24">
        <v>8085000</v>
      </c>
      <c r="R304" s="24">
        <f t="shared" si="42"/>
        <v>2105.2922198309639</v>
      </c>
      <c r="S304" s="26">
        <f t="shared" si="43"/>
        <v>2.5498058255215956</v>
      </c>
      <c r="T304" s="27">
        <f t="shared" si="44"/>
        <v>0.70176407327698787</v>
      </c>
      <c r="U304" s="22"/>
      <c r="V304" s="38">
        <f t="shared" si="38"/>
        <v>3.4738324343250975</v>
      </c>
      <c r="W304" s="22"/>
      <c r="X304" s="42">
        <f>I304-'(A) Current Law'!J302</f>
        <v>3443374.0000000019</v>
      </c>
      <c r="Y304" s="42">
        <f>J304-'(A) Current Law'!K302</f>
        <v>658.13471661041058</v>
      </c>
      <c r="Z304" s="38">
        <f>O304-'(A) Current Law'!P302</f>
        <v>0.82695958513046408</v>
      </c>
      <c r="AA304" s="44">
        <f>N304-'(A) Current Law'!O302</f>
        <v>0.54300000000000015</v>
      </c>
      <c r="AB304" s="42">
        <f>Q304-'(A) Current Law'!R302</f>
        <v>0</v>
      </c>
      <c r="AC304" s="42">
        <f>M304-'(A) Current Law'!N302</f>
        <v>821226</v>
      </c>
      <c r="AD304" s="38">
        <f>S304-'(A) Current Law'!T302</f>
        <v>0</v>
      </c>
    </row>
    <row r="305" spans="1:30">
      <c r="A305" s="1" t="s">
        <v>610</v>
      </c>
      <c r="B305" s="2" t="s">
        <v>611</v>
      </c>
      <c r="C305" s="20">
        <v>377611961</v>
      </c>
      <c r="D305" s="21">
        <v>1307.4099999999999</v>
      </c>
      <c r="E305" s="22"/>
      <c r="F305" s="48">
        <v>3000</v>
      </c>
      <c r="G305" s="45">
        <f t="shared" si="39"/>
        <v>0</v>
      </c>
      <c r="H305" s="22"/>
      <c r="I305" s="23">
        <v>3922229.9999999995</v>
      </c>
      <c r="J305" s="24">
        <f t="shared" si="40"/>
        <v>3000</v>
      </c>
      <c r="K305" s="26">
        <f t="shared" si="33"/>
        <v>10.386932632147209</v>
      </c>
      <c r="L305" s="22"/>
      <c r="M305" s="20">
        <v>1375386</v>
      </c>
      <c r="N305" s="26">
        <v>5.1929999999999996</v>
      </c>
      <c r="O305" s="25">
        <f t="shared" si="41"/>
        <v>6.7446062705624925</v>
      </c>
      <c r="P305" s="22"/>
      <c r="Q305" s="24">
        <v>725000</v>
      </c>
      <c r="R305" s="24">
        <f t="shared" si="42"/>
        <v>1606.5243496684286</v>
      </c>
      <c r="S305" s="26">
        <f t="shared" si="43"/>
        <v>1.9199603690519751</v>
      </c>
      <c r="T305" s="27">
        <f t="shared" si="44"/>
        <v>0.53550811655614283</v>
      </c>
      <c r="U305" s="22"/>
      <c r="V305" s="38">
        <f t="shared" si="38"/>
        <v>5.5622867306366919</v>
      </c>
      <c r="W305" s="22"/>
      <c r="X305" s="42">
        <f>I305-'(A) Current Law'!J303</f>
        <v>804607.99999999953</v>
      </c>
      <c r="Y305" s="42">
        <f>J305-'(A) Current Law'!K303</f>
        <v>615.42132919283131</v>
      </c>
      <c r="Z305" s="38">
        <f>O305-'(A) Current Law'!P303</f>
        <v>1.3495070406416474</v>
      </c>
      <c r="AA305" s="44">
        <f>N305-'(A) Current Law'!O303</f>
        <v>1.0649999999999995</v>
      </c>
      <c r="AB305" s="42">
        <f>Q305-'(A) Current Law'!R303</f>
        <v>0</v>
      </c>
      <c r="AC305" s="42">
        <f>M305-'(A) Current Law'!N303</f>
        <v>295018</v>
      </c>
      <c r="AD305" s="38">
        <f>S305-'(A) Current Law'!T303</f>
        <v>0</v>
      </c>
    </row>
  </sheetData>
  <mergeCells count="6">
    <mergeCell ref="X5:AD5"/>
    <mergeCell ref="B5:D5"/>
    <mergeCell ref="F5:G5"/>
    <mergeCell ref="I5:K5"/>
    <mergeCell ref="M5:O5"/>
    <mergeCell ref="Q5:T5"/>
  </mergeCells>
  <pageMargins left="0.7" right="0.7" top="0.75" bottom="0.75" header="0.3" footer="0.3"/>
  <pageSetup paperSize="5" scale="48" fitToHeight="6" orientation="landscape" r:id="rId1"/>
  <headerFooter>
    <oddFooter>&amp;L&amp;"-,Regular"&amp;8Levy and Local Effort Assistance Technical Working Group&amp;C&amp;"-,Regular"&amp;8Technical Appendix for Option 2 &amp;R&amp;"-,Regular"&amp;8Tab D: $3,000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D305"/>
  <sheetViews>
    <sheetView workbookViewId="0"/>
  </sheetViews>
  <sheetFormatPr defaultRowHeight="15.6"/>
  <cols>
    <col min="1" max="1" width="4.6640625" style="1" bestFit="1" customWidth="1"/>
    <col min="2" max="2" width="16.77734375" style="2" customWidth="1"/>
    <col min="3" max="3" width="17.33203125" style="3" bestFit="1" customWidth="1"/>
    <col min="4" max="4" width="8.77734375" style="3" bestFit="1" customWidth="1"/>
    <col min="5" max="5" width="3.109375" style="3" customWidth="1"/>
    <col min="6" max="6" width="11.33203125" style="32" customWidth="1"/>
    <col min="7" max="7" width="15.33203125" style="32" customWidth="1"/>
    <col min="8" max="8" width="3.109375" style="3" customWidth="1"/>
    <col min="9" max="9" width="17.44140625" style="3" customWidth="1"/>
    <col min="10" max="10" width="11.77734375" style="3" customWidth="1"/>
    <col min="11" max="11" width="11.33203125" style="3" customWidth="1"/>
    <col min="12" max="12" width="3.109375" style="3" customWidth="1"/>
    <col min="13" max="14" width="13.44140625" style="3" customWidth="1"/>
    <col min="15" max="15" width="14.5546875" style="3" bestFit="1" customWidth="1"/>
    <col min="16" max="16" width="3.109375" style="3" customWidth="1"/>
    <col min="17" max="17" width="15" style="3" bestFit="1" customWidth="1"/>
    <col min="18" max="18" width="11.77734375" style="3" customWidth="1"/>
    <col min="19" max="19" width="14.33203125" style="3" customWidth="1"/>
    <col min="20" max="20" width="10.109375" style="3" customWidth="1"/>
    <col min="21" max="21" width="3.109375" style="3" customWidth="1"/>
    <col min="22" max="22" width="17.44140625" style="1" customWidth="1"/>
    <col min="23" max="23" width="3.109375" style="3" customWidth="1"/>
    <col min="24" max="24" width="13.33203125" style="1" bestFit="1" customWidth="1"/>
    <col min="25" max="25" width="13.33203125" style="49" customWidth="1"/>
    <col min="26" max="27" width="13.33203125" style="1" customWidth="1"/>
    <col min="28" max="28" width="12.6640625" style="1" customWidth="1"/>
    <col min="29" max="29" width="13.33203125" style="1" bestFit="1" customWidth="1"/>
    <col min="30" max="30" width="16" style="1" bestFit="1" customWidth="1"/>
    <col min="31" max="16384" width="8.88671875" style="1"/>
  </cols>
  <sheetData>
    <row r="1" spans="1:30" ht="25.8">
      <c r="A1" s="89" t="s">
        <v>681</v>
      </c>
      <c r="C1" s="2"/>
      <c r="D1" s="2"/>
    </row>
    <row r="2" spans="1:30" ht="18">
      <c r="A2" s="40" t="s">
        <v>638</v>
      </c>
    </row>
    <row r="3" spans="1:30" s="3" customFormat="1">
      <c r="A3" s="3" t="s">
        <v>639</v>
      </c>
      <c r="B3" s="2"/>
      <c r="F3" s="32"/>
      <c r="G3" s="32"/>
      <c r="Y3" s="24"/>
    </row>
    <row r="4" spans="1:30" s="3" customFormat="1" ht="16.2" thickBot="1">
      <c r="A4" s="90" t="s">
        <v>665</v>
      </c>
      <c r="B4" s="2"/>
      <c r="F4" s="32"/>
      <c r="G4" s="32"/>
      <c r="Y4" s="24"/>
    </row>
    <row r="5" spans="1:30" ht="16.2" thickBot="1">
      <c r="B5" s="91" t="s">
        <v>0</v>
      </c>
      <c r="C5" s="92"/>
      <c r="D5" s="93"/>
      <c r="E5" s="4"/>
      <c r="F5" s="97" t="s">
        <v>617</v>
      </c>
      <c r="G5" s="98"/>
      <c r="H5" s="4"/>
      <c r="I5" s="94" t="s">
        <v>619</v>
      </c>
      <c r="J5" s="95"/>
      <c r="K5" s="95"/>
      <c r="L5" s="4"/>
      <c r="M5" s="91" t="s">
        <v>620</v>
      </c>
      <c r="N5" s="92"/>
      <c r="O5" s="93"/>
      <c r="P5" s="4"/>
      <c r="Q5" s="94" t="s">
        <v>671</v>
      </c>
      <c r="R5" s="95"/>
      <c r="S5" s="95"/>
      <c r="T5" s="96"/>
      <c r="U5" s="4"/>
      <c r="V5" s="39" t="s">
        <v>631</v>
      </c>
      <c r="W5" s="4"/>
      <c r="X5" s="94" t="s">
        <v>632</v>
      </c>
      <c r="Y5" s="95"/>
      <c r="Z5" s="95"/>
      <c r="AA5" s="95"/>
      <c r="AB5" s="95"/>
      <c r="AC5" s="95"/>
      <c r="AD5" s="96"/>
    </row>
    <row r="6" spans="1:30">
      <c r="B6" s="5" t="s">
        <v>2</v>
      </c>
      <c r="C6" s="6" t="s">
        <v>3</v>
      </c>
      <c r="D6" s="6" t="s">
        <v>4</v>
      </c>
      <c r="E6" s="7"/>
      <c r="F6" s="33" t="s">
        <v>625</v>
      </c>
      <c r="G6" s="33" t="s">
        <v>5</v>
      </c>
      <c r="H6" s="7"/>
      <c r="I6" s="8" t="s">
        <v>6</v>
      </c>
      <c r="J6" s="8" t="s">
        <v>7</v>
      </c>
      <c r="K6" s="8" t="s">
        <v>8</v>
      </c>
      <c r="L6" s="7"/>
      <c r="M6" s="8" t="s">
        <v>9</v>
      </c>
      <c r="N6" s="8" t="s">
        <v>640</v>
      </c>
      <c r="O6" s="8" t="s">
        <v>10</v>
      </c>
      <c r="P6" s="7"/>
      <c r="Q6" s="8" t="s">
        <v>614</v>
      </c>
      <c r="R6" s="8" t="s">
        <v>615</v>
      </c>
      <c r="S6" s="8" t="s">
        <v>616</v>
      </c>
      <c r="T6" s="8" t="s">
        <v>621</v>
      </c>
      <c r="U6" s="7"/>
      <c r="V6" s="8" t="s">
        <v>643</v>
      </c>
      <c r="W6" s="7"/>
      <c r="X6" s="8" t="s">
        <v>645</v>
      </c>
      <c r="Y6" s="50" t="s">
        <v>651</v>
      </c>
      <c r="Z6" s="8" t="s">
        <v>646</v>
      </c>
      <c r="AA6" s="8" t="s">
        <v>647</v>
      </c>
      <c r="AB6" s="8" t="s">
        <v>648</v>
      </c>
      <c r="AC6" s="8" t="s">
        <v>652</v>
      </c>
      <c r="AD6" s="8" t="s">
        <v>654</v>
      </c>
    </row>
    <row r="7" spans="1:30" ht="93.6" customHeight="1">
      <c r="B7" s="9" t="s">
        <v>11</v>
      </c>
      <c r="C7" s="9" t="s">
        <v>12</v>
      </c>
      <c r="D7" s="9" t="s">
        <v>13</v>
      </c>
      <c r="E7" s="10"/>
      <c r="F7" s="34" t="s">
        <v>667</v>
      </c>
      <c r="G7" s="34" t="s">
        <v>642</v>
      </c>
      <c r="H7" s="10"/>
      <c r="I7" s="34" t="s">
        <v>626</v>
      </c>
      <c r="J7" s="9" t="s">
        <v>627</v>
      </c>
      <c r="K7" s="9" t="s">
        <v>628</v>
      </c>
      <c r="L7" s="10"/>
      <c r="M7" s="34" t="s">
        <v>629</v>
      </c>
      <c r="N7" s="34" t="s">
        <v>649</v>
      </c>
      <c r="O7" s="9" t="s">
        <v>630</v>
      </c>
      <c r="P7" s="10"/>
      <c r="Q7" s="34" t="s">
        <v>668</v>
      </c>
      <c r="R7" s="9" t="s">
        <v>669</v>
      </c>
      <c r="S7" s="9" t="s">
        <v>679</v>
      </c>
      <c r="T7" s="11" t="s">
        <v>18</v>
      </c>
      <c r="U7" s="10"/>
      <c r="V7" s="19" t="s">
        <v>688</v>
      </c>
      <c r="W7" s="10"/>
      <c r="X7" s="34" t="s">
        <v>633</v>
      </c>
      <c r="Y7" s="51" t="s">
        <v>644</v>
      </c>
      <c r="Z7" s="34" t="s">
        <v>655</v>
      </c>
      <c r="AA7" s="11" t="s">
        <v>653</v>
      </c>
      <c r="AB7" s="34" t="s">
        <v>680</v>
      </c>
      <c r="AC7" s="34" t="s">
        <v>634</v>
      </c>
      <c r="AD7" s="11" t="s">
        <v>675</v>
      </c>
    </row>
    <row r="8" spans="1:30" s="12" customFormat="1">
      <c r="B8" s="11" t="s">
        <v>19</v>
      </c>
      <c r="C8" s="13">
        <f>SUM(C10:C305)</f>
        <v>970481348130.27002</v>
      </c>
      <c r="D8" s="14">
        <f>SUM(D10:D305)</f>
        <v>988005.72000000009</v>
      </c>
      <c r="E8" s="10"/>
      <c r="F8" s="46">
        <f>F10</f>
        <v>3500</v>
      </c>
      <c r="G8" s="47">
        <f>SUM(G10:G305)</f>
        <v>1</v>
      </c>
      <c r="H8" s="10"/>
      <c r="I8" s="13">
        <f>SUM(I10:I305)</f>
        <v>3474611749.1311994</v>
      </c>
      <c r="J8" s="13">
        <f>I8/D8</f>
        <v>3516.7931508849961</v>
      </c>
      <c r="K8" s="41">
        <f>I8/C8*1000</f>
        <v>3.5802972986811015</v>
      </c>
      <c r="L8" s="10"/>
      <c r="M8" s="13">
        <f>SUM(M10:M305)</f>
        <v>426488153</v>
      </c>
      <c r="N8" s="15">
        <v>1.79</v>
      </c>
      <c r="O8" s="15">
        <f>(I8-M8)/C8*1000</f>
        <v>3.140836866163081</v>
      </c>
      <c r="P8" s="10"/>
      <c r="Q8" s="13">
        <f>SUM(Q10:Q305)</f>
        <v>1944480136.6532001</v>
      </c>
      <c r="R8" s="16">
        <f>(M8+Q8)/D8</f>
        <v>2399.7515820588569</v>
      </c>
      <c r="S8" s="15">
        <f>Q8/C8*1000</f>
        <v>2.0036244286399083</v>
      </c>
      <c r="T8" s="17">
        <f>(M8+Q8)/I8</f>
        <v>0.682369271975795</v>
      </c>
      <c r="U8" s="10"/>
      <c r="V8" s="37">
        <f>(Q8+M8)/C8*1000</f>
        <v>2.4430848611579288</v>
      </c>
      <c r="W8" s="10"/>
      <c r="X8" s="16">
        <f>I8-'(A) Current Law'!J6</f>
        <v>899808982.13119936</v>
      </c>
      <c r="Y8" s="16">
        <f>J8-'(A) Current Law'!K6</f>
        <v>910.73256350297197</v>
      </c>
      <c r="Z8" s="37">
        <f>O8-'(A) Current Law'!P6</f>
        <v>0.80909959644664697</v>
      </c>
      <c r="AA8" s="43">
        <f>N8-'(A) Current Law'!O6</f>
        <v>0.52300000000000013</v>
      </c>
      <c r="AB8" s="16">
        <f>Q8-'(A) Current Law'!R6</f>
        <v>11247268.65320015</v>
      </c>
      <c r="AC8" s="16">
        <f>M8-'(A) Current Law'!N6</f>
        <v>114592915</v>
      </c>
      <c r="AD8" s="37">
        <f>S8-'(A) Current Law'!T6</f>
        <v>1.1589371269081328E-2</v>
      </c>
    </row>
    <row r="9" spans="1:30">
      <c r="C9" s="13"/>
      <c r="D9" s="18"/>
      <c r="E9" s="10"/>
      <c r="F9" s="29"/>
      <c r="G9" s="29"/>
      <c r="H9" s="10"/>
      <c r="I9" s="13"/>
      <c r="J9" s="13"/>
      <c r="K9" s="13"/>
      <c r="L9" s="10"/>
      <c r="M9" s="9"/>
      <c r="N9" s="9"/>
      <c r="O9" s="19"/>
      <c r="P9" s="10"/>
      <c r="Q9" s="9"/>
      <c r="R9" s="9"/>
      <c r="S9" s="19"/>
      <c r="U9" s="10"/>
      <c r="V9" s="3"/>
      <c r="W9" s="10"/>
    </row>
    <row r="10" spans="1:30">
      <c r="A10" s="1" t="s">
        <v>20</v>
      </c>
      <c r="B10" s="2" t="s">
        <v>21</v>
      </c>
      <c r="C10" s="20">
        <v>1340800873</v>
      </c>
      <c r="D10" s="21">
        <v>2995.45</v>
      </c>
      <c r="E10" s="22"/>
      <c r="F10" s="48">
        <v>3500</v>
      </c>
      <c r="G10" s="45">
        <f>IF(F10&gt;3500,1,0)</f>
        <v>0</v>
      </c>
      <c r="H10" s="22"/>
      <c r="I10" s="23">
        <v>10484075</v>
      </c>
      <c r="J10" s="24">
        <f t="shared" ref="J10:J73" si="0">I10/D10</f>
        <v>3500</v>
      </c>
      <c r="K10" s="26">
        <f t="shared" ref="K10:K73" si="1">I10/C10*1000</f>
        <v>7.8192632561032047</v>
      </c>
      <c r="L10" s="22"/>
      <c r="M10" s="20">
        <v>2842230</v>
      </c>
      <c r="N10" s="26">
        <v>3.91</v>
      </c>
      <c r="O10" s="25">
        <f t="shared" ref="O10:O73" si="2">(I10-M10)/C10*1000</f>
        <v>5.6994630253347101</v>
      </c>
      <c r="P10" s="22"/>
      <c r="Q10" s="24">
        <v>4868000</v>
      </c>
      <c r="R10" s="24">
        <f t="shared" ref="R10:R73" si="3">(M10+Q10)/D10</f>
        <v>2573.9805371480079</v>
      </c>
      <c r="S10" s="26">
        <f t="shared" ref="S10:S73" si="4">Q10/C10*1000</f>
        <v>3.6306658938161358</v>
      </c>
      <c r="T10" s="27">
        <f t="shared" ref="T10:T73" si="5">(M10+Q10)/I10</f>
        <v>0.73542301061371651</v>
      </c>
      <c r="U10" s="22"/>
      <c r="V10" s="38">
        <f t="shared" ref="V10:V73" si="6">(Q10+M10)/C10*1000</f>
        <v>5.7504661245846309</v>
      </c>
      <c r="W10" s="22"/>
      <c r="X10" s="42">
        <f>I10-'(A) Current Law'!J8</f>
        <v>1953535</v>
      </c>
      <c r="Y10" s="42">
        <f>J10-'(A) Current Law'!K8</f>
        <v>652.16745397185696</v>
      </c>
      <c r="Z10" s="38">
        <f>O10-'(A) Current Law'!P8</f>
        <v>1.251273051639787</v>
      </c>
      <c r="AA10" s="44">
        <f>N10-'(A) Current Law'!O8</f>
        <v>0.72900000000000009</v>
      </c>
      <c r="AB10" s="42">
        <f>Q10-'(A) Current Law'!R8</f>
        <v>0</v>
      </c>
      <c r="AC10" s="42">
        <f>M10-'(A) Current Law'!N8</f>
        <v>275827</v>
      </c>
      <c r="AD10" s="38">
        <f>S10-'(A) Current Law'!T8</f>
        <v>0</v>
      </c>
    </row>
    <row r="11" spans="1:30">
      <c r="A11" s="1" t="s">
        <v>22</v>
      </c>
      <c r="B11" s="2" t="s">
        <v>23</v>
      </c>
      <c r="C11" s="20">
        <v>382647417</v>
      </c>
      <c r="D11" s="21">
        <v>573.9</v>
      </c>
      <c r="E11" s="22"/>
      <c r="F11" s="48">
        <v>3500</v>
      </c>
      <c r="G11" s="45">
        <f t="shared" ref="G11:G74" si="7">IF(F11&gt;3500,1,0)</f>
        <v>0</v>
      </c>
      <c r="H11" s="22"/>
      <c r="I11" s="23">
        <v>2113564.7288000002</v>
      </c>
      <c r="J11" s="24">
        <f t="shared" si="0"/>
        <v>3682.8101216239766</v>
      </c>
      <c r="K11" s="26">
        <f t="shared" si="1"/>
        <v>5.5235306313331272</v>
      </c>
      <c r="L11" s="22"/>
      <c r="M11" s="20">
        <v>371902</v>
      </c>
      <c r="N11" s="26">
        <v>2.762</v>
      </c>
      <c r="O11" s="25">
        <f t="shared" si="2"/>
        <v>4.5516124019726494</v>
      </c>
      <c r="P11" s="22"/>
      <c r="Q11" s="24">
        <v>577109</v>
      </c>
      <c r="R11" s="24">
        <f t="shared" si="3"/>
        <v>1653.617354939885</v>
      </c>
      <c r="S11" s="26">
        <f t="shared" si="4"/>
        <v>1.5082004329850212</v>
      </c>
      <c r="T11" s="27">
        <f t="shared" si="5"/>
        <v>0.44900966933660535</v>
      </c>
      <c r="U11" s="22"/>
      <c r="V11" s="38">
        <f t="shared" si="6"/>
        <v>2.480118662345498</v>
      </c>
      <c r="W11" s="22"/>
      <c r="X11" s="42">
        <f>I11-'(A) Current Law'!J9</f>
        <v>680713.72880000016</v>
      </c>
      <c r="Y11" s="42">
        <f>J11-'(A) Current Law'!K9</f>
        <v>1186.1190604634953</v>
      </c>
      <c r="Z11" s="38">
        <f>O11-'(A) Current Law'!P9</f>
        <v>1.4121321738858099</v>
      </c>
      <c r="AA11" s="44">
        <f>N11-'(A) Current Law'!O9</f>
        <v>0.8899999999999999</v>
      </c>
      <c r="AB11" s="42">
        <f>Q11-'(A) Current Law'!R9</f>
        <v>0</v>
      </c>
      <c r="AC11" s="42">
        <f>M11-'(A) Current Law'!N9</f>
        <v>140365</v>
      </c>
      <c r="AD11" s="38">
        <f>S11-'(A) Current Law'!T9</f>
        <v>0</v>
      </c>
    </row>
    <row r="12" spans="1:30">
      <c r="A12" s="1" t="s">
        <v>24</v>
      </c>
      <c r="B12" s="2" t="s">
        <v>25</v>
      </c>
      <c r="C12" s="20">
        <v>68687026</v>
      </c>
      <c r="D12" s="21">
        <v>65.22</v>
      </c>
      <c r="E12" s="22"/>
      <c r="F12" s="48">
        <v>3500</v>
      </c>
      <c r="G12" s="45">
        <f t="shared" si="7"/>
        <v>0</v>
      </c>
      <c r="H12" s="22"/>
      <c r="I12" s="23">
        <v>519790.28920000006</v>
      </c>
      <c r="J12" s="24">
        <f t="shared" si="0"/>
        <v>7969.7989757743035</v>
      </c>
      <c r="K12" s="26">
        <f t="shared" si="1"/>
        <v>7.5675177609232929</v>
      </c>
      <c r="L12" s="22"/>
      <c r="M12" s="20">
        <v>136953</v>
      </c>
      <c r="N12" s="26">
        <v>3.7839999999999998</v>
      </c>
      <c r="O12" s="25">
        <f t="shared" si="2"/>
        <v>5.5736477686484793</v>
      </c>
      <c r="P12" s="22"/>
      <c r="Q12" s="24">
        <v>185000</v>
      </c>
      <c r="R12" s="24">
        <f t="shared" si="3"/>
        <v>4936.4152100582642</v>
      </c>
      <c r="S12" s="26">
        <f t="shared" si="4"/>
        <v>2.693376184317545</v>
      </c>
      <c r="T12" s="27">
        <f t="shared" si="5"/>
        <v>0.61939017848046396</v>
      </c>
      <c r="U12" s="22"/>
      <c r="V12" s="38">
        <f t="shared" si="6"/>
        <v>4.6872461765923594</v>
      </c>
      <c r="W12" s="22"/>
      <c r="X12" s="42">
        <f>I12-'(A) Current Law'!J10</f>
        <v>-55190.710799999943</v>
      </c>
      <c r="Y12" s="42">
        <f>J12-'(A) Current Law'!K10</f>
        <v>-846.22371665133323</v>
      </c>
      <c r="Z12" s="38">
        <f>O12-'(A) Current Law'!P10</f>
        <v>0.12127893264733913</v>
      </c>
      <c r="AA12" s="44">
        <f>N12-'(A) Current Law'!O10</f>
        <v>-0.40200000000000014</v>
      </c>
      <c r="AB12" s="42">
        <f>Q12-'(A) Current Law'!R10</f>
        <v>0</v>
      </c>
      <c r="AC12" s="42">
        <f>M12-'(A) Current Law'!N10</f>
        <v>-63521</v>
      </c>
      <c r="AD12" s="38">
        <f>S12-'(A) Current Law'!T10</f>
        <v>0</v>
      </c>
    </row>
    <row r="13" spans="1:30">
      <c r="A13" s="1" t="s">
        <v>26</v>
      </c>
      <c r="B13" s="2" t="s">
        <v>27</v>
      </c>
      <c r="C13" s="20">
        <v>5324061760</v>
      </c>
      <c r="D13" s="21">
        <v>2620.4899999999998</v>
      </c>
      <c r="E13" s="22"/>
      <c r="F13" s="48">
        <v>3500</v>
      </c>
      <c r="G13" s="45">
        <f t="shared" si="7"/>
        <v>0</v>
      </c>
      <c r="H13" s="22"/>
      <c r="I13" s="23">
        <v>9171715</v>
      </c>
      <c r="J13" s="24">
        <f t="shared" si="0"/>
        <v>3500.0000000000005</v>
      </c>
      <c r="K13" s="26">
        <f t="shared" si="1"/>
        <v>1.7226913235506871</v>
      </c>
      <c r="L13" s="22"/>
      <c r="M13" s="20">
        <v>0</v>
      </c>
      <c r="N13" s="26">
        <v>0.86099999999999999</v>
      </c>
      <c r="O13" s="25">
        <f t="shared" si="2"/>
        <v>1.7226913235506871</v>
      </c>
      <c r="P13" s="22"/>
      <c r="Q13" s="24">
        <v>6820000</v>
      </c>
      <c r="R13" s="24">
        <f t="shared" si="3"/>
        <v>2602.5666955416737</v>
      </c>
      <c r="S13" s="26">
        <f t="shared" si="4"/>
        <v>1.2809768758204638</v>
      </c>
      <c r="T13" s="27">
        <f t="shared" si="5"/>
        <v>0.74359048444047815</v>
      </c>
      <c r="U13" s="22"/>
      <c r="V13" s="38">
        <f t="shared" si="6"/>
        <v>1.2809768758204638</v>
      </c>
      <c r="W13" s="22"/>
      <c r="X13" s="42">
        <f>I13-'(A) Current Law'!J11</f>
        <v>1547418</v>
      </c>
      <c r="Y13" s="42">
        <f>J13-'(A) Current Law'!K11</f>
        <v>590.50711889761078</v>
      </c>
      <c r="Z13" s="38">
        <f>O13-'(A) Current Law'!P11</f>
        <v>0.29064614006280798</v>
      </c>
      <c r="AA13" s="44">
        <f>N13-'(A) Current Law'!O11</f>
        <v>0.28100000000000003</v>
      </c>
      <c r="AB13" s="42">
        <f>Q13-'(A) Current Law'!R11</f>
        <v>0</v>
      </c>
      <c r="AC13" s="42">
        <f>M13-'(A) Current Law'!N11</f>
        <v>0</v>
      </c>
      <c r="AD13" s="38">
        <f>S13-'(A) Current Law'!T11</f>
        <v>0</v>
      </c>
    </row>
    <row r="14" spans="1:30">
      <c r="A14" s="1" t="s">
        <v>28</v>
      </c>
      <c r="B14" s="2" t="s">
        <v>29</v>
      </c>
      <c r="C14" s="20">
        <v>4002706151</v>
      </c>
      <c r="D14" s="21">
        <v>5299.5599999999995</v>
      </c>
      <c r="E14" s="22"/>
      <c r="F14" s="48">
        <v>3500</v>
      </c>
      <c r="G14" s="45">
        <f t="shared" si="7"/>
        <v>0</v>
      </c>
      <c r="H14" s="22"/>
      <c r="I14" s="23">
        <v>18548460</v>
      </c>
      <c r="J14" s="24">
        <f t="shared" si="0"/>
        <v>3500.0000000000005</v>
      </c>
      <c r="K14" s="26">
        <f t="shared" si="1"/>
        <v>4.6339799376394444</v>
      </c>
      <c r="L14" s="22"/>
      <c r="M14" s="20">
        <v>2109417</v>
      </c>
      <c r="N14" s="26">
        <v>2.3170000000000002</v>
      </c>
      <c r="O14" s="25">
        <f t="shared" si="2"/>
        <v>4.1069822214885843</v>
      </c>
      <c r="P14" s="22"/>
      <c r="Q14" s="24">
        <v>11335000</v>
      </c>
      <c r="R14" s="24">
        <f t="shared" si="3"/>
        <v>2536.8930628203098</v>
      </c>
      <c r="S14" s="26">
        <f t="shared" si="4"/>
        <v>2.831834157290853</v>
      </c>
      <c r="T14" s="27">
        <f t="shared" si="5"/>
        <v>0.72482658937723132</v>
      </c>
      <c r="U14" s="22"/>
      <c r="V14" s="38">
        <f t="shared" si="6"/>
        <v>3.3588318734417135</v>
      </c>
      <c r="W14" s="22"/>
      <c r="X14" s="42">
        <f>I14-'(A) Current Law'!J12</f>
        <v>6663970</v>
      </c>
      <c r="Y14" s="42">
        <f>J14-'(A) Current Law'!K12</f>
        <v>1257.4572228637853</v>
      </c>
      <c r="Z14" s="38">
        <f>O14-'(A) Current Law'!P12</f>
        <v>1.3558032479212088</v>
      </c>
      <c r="AA14" s="44">
        <f>N14-'(A) Current Law'!O12</f>
        <v>0.83200000000000007</v>
      </c>
      <c r="AB14" s="42">
        <f>Q14-'(A) Current Law'!R12</f>
        <v>322839</v>
      </c>
      <c r="AC14" s="42">
        <f>M14-'(A) Current Law'!N12</f>
        <v>1237088</v>
      </c>
      <c r="AD14" s="38">
        <f>S14-'(A) Current Law'!T12</f>
        <v>8.0655183723477464E-2</v>
      </c>
    </row>
    <row r="15" spans="1:30">
      <c r="A15" s="1" t="s">
        <v>30</v>
      </c>
      <c r="B15" s="2" t="s">
        <v>31</v>
      </c>
      <c r="C15" s="20">
        <v>349534641</v>
      </c>
      <c r="D15" s="21">
        <v>616.92999999999995</v>
      </c>
      <c r="E15" s="22"/>
      <c r="F15" s="48">
        <v>3500</v>
      </c>
      <c r="G15" s="45">
        <f t="shared" si="7"/>
        <v>0</v>
      </c>
      <c r="H15" s="22"/>
      <c r="I15" s="23">
        <v>2249835.0924</v>
      </c>
      <c r="J15" s="24">
        <f t="shared" si="0"/>
        <v>3646.8239385343559</v>
      </c>
      <c r="K15" s="26">
        <f t="shared" si="1"/>
        <v>6.4366584266536258</v>
      </c>
      <c r="L15" s="22"/>
      <c r="M15" s="20">
        <v>499187</v>
      </c>
      <c r="N15" s="26">
        <v>3.218</v>
      </c>
      <c r="O15" s="25">
        <f t="shared" si="2"/>
        <v>5.0085109944796571</v>
      </c>
      <c r="P15" s="22"/>
      <c r="Q15" s="24">
        <v>1210000</v>
      </c>
      <c r="R15" s="24">
        <f t="shared" si="3"/>
        <v>2770.4715283743699</v>
      </c>
      <c r="S15" s="26">
        <f t="shared" si="4"/>
        <v>3.4617455841808824</v>
      </c>
      <c r="T15" s="27">
        <f t="shared" si="5"/>
        <v>0.75969434638728728</v>
      </c>
      <c r="U15" s="22"/>
      <c r="V15" s="38">
        <f t="shared" si="6"/>
        <v>4.8898930163548506</v>
      </c>
      <c r="W15" s="22"/>
      <c r="X15" s="42">
        <f>I15-'(A) Current Law'!J13</f>
        <v>555488.09239999996</v>
      </c>
      <c r="Y15" s="42">
        <f>J15-'(A) Current Law'!K13</f>
        <v>900.40700306355666</v>
      </c>
      <c r="Z15" s="38">
        <f>O15-'(A) Current Law'!P13</f>
        <v>1.3179411662376546</v>
      </c>
      <c r="AA15" s="44">
        <f>N15-'(A) Current Law'!O13</f>
        <v>0.79400000000000004</v>
      </c>
      <c r="AB15" s="42">
        <f>Q15-'(A) Current Law'!R13</f>
        <v>0</v>
      </c>
      <c r="AC15" s="42">
        <f>M15-'(A) Current Law'!N13</f>
        <v>94822</v>
      </c>
      <c r="AD15" s="38">
        <f>S15-'(A) Current Law'!T13</f>
        <v>0</v>
      </c>
    </row>
    <row r="16" spans="1:30">
      <c r="A16" s="1" t="s">
        <v>32</v>
      </c>
      <c r="B16" s="2" t="s">
        <v>33</v>
      </c>
      <c r="C16" s="20">
        <v>10451688904</v>
      </c>
      <c r="D16" s="21">
        <v>13503.480000000001</v>
      </c>
      <c r="E16" s="22"/>
      <c r="F16" s="48">
        <v>3500</v>
      </c>
      <c r="G16" s="45">
        <f t="shared" si="7"/>
        <v>0</v>
      </c>
      <c r="H16" s="22"/>
      <c r="I16" s="23">
        <v>47262180.000000007</v>
      </c>
      <c r="J16" s="24">
        <f t="shared" si="0"/>
        <v>3500</v>
      </c>
      <c r="K16" s="26">
        <f t="shared" si="1"/>
        <v>4.5219658214197462</v>
      </c>
      <c r="L16" s="22"/>
      <c r="M16" s="20">
        <v>4922708</v>
      </c>
      <c r="N16" s="26">
        <v>2.2610000000000001</v>
      </c>
      <c r="O16" s="25">
        <f t="shared" si="2"/>
        <v>4.0509694068483162</v>
      </c>
      <c r="P16" s="22"/>
      <c r="Q16" s="24">
        <v>29400000</v>
      </c>
      <c r="R16" s="24">
        <f t="shared" si="3"/>
        <v>2541.7676036103285</v>
      </c>
      <c r="S16" s="26">
        <f t="shared" si="4"/>
        <v>2.8129425081479633</v>
      </c>
      <c r="T16" s="27">
        <f t="shared" si="5"/>
        <v>0.7262193153172366</v>
      </c>
      <c r="U16" s="22"/>
      <c r="V16" s="38">
        <f t="shared" si="6"/>
        <v>3.2839389227193938</v>
      </c>
      <c r="W16" s="22"/>
      <c r="X16" s="42">
        <f>I16-'(A) Current Law'!J14</f>
        <v>13853109.000000007</v>
      </c>
      <c r="Y16" s="42">
        <f>J16-'(A) Current Law'!K14</f>
        <v>1025.89177012148</v>
      </c>
      <c r="Z16" s="38">
        <f>O16-'(A) Current Law'!P14</f>
        <v>1.1355344680664832</v>
      </c>
      <c r="AA16" s="44">
        <f>N16-'(A) Current Law'!O14</f>
        <v>0.71300000000000008</v>
      </c>
      <c r="AB16" s="42">
        <f>Q16-'(A) Current Law'!R14</f>
        <v>0</v>
      </c>
      <c r="AC16" s="42">
        <f>M16-'(A) Current Law'!N14</f>
        <v>1984856</v>
      </c>
      <c r="AD16" s="38">
        <f>S16-'(A) Current Law'!T14</f>
        <v>0</v>
      </c>
    </row>
    <row r="17" spans="1:30">
      <c r="A17" s="1" t="s">
        <v>34</v>
      </c>
      <c r="B17" s="2" t="s">
        <v>35</v>
      </c>
      <c r="C17" s="20">
        <v>7201806725</v>
      </c>
      <c r="D17" s="21">
        <v>3834.16</v>
      </c>
      <c r="E17" s="22"/>
      <c r="F17" s="48">
        <v>3500</v>
      </c>
      <c r="G17" s="45">
        <f t="shared" si="7"/>
        <v>0</v>
      </c>
      <c r="H17" s="22"/>
      <c r="I17" s="23">
        <v>13419560</v>
      </c>
      <c r="J17" s="24">
        <f t="shared" si="0"/>
        <v>3500</v>
      </c>
      <c r="K17" s="26">
        <f t="shared" si="1"/>
        <v>1.863360197298269</v>
      </c>
      <c r="L17" s="22"/>
      <c r="M17" s="20">
        <v>0</v>
      </c>
      <c r="N17" s="26">
        <v>0.93200000000000005</v>
      </c>
      <c r="O17" s="25">
        <f t="shared" si="2"/>
        <v>1.863360197298269</v>
      </c>
      <c r="P17" s="22"/>
      <c r="Q17" s="24">
        <v>8925000</v>
      </c>
      <c r="R17" s="24">
        <f t="shared" si="3"/>
        <v>2327.758883301688</v>
      </c>
      <c r="S17" s="26">
        <f t="shared" si="4"/>
        <v>1.2392723577290947</v>
      </c>
      <c r="T17" s="27">
        <f t="shared" si="5"/>
        <v>0.66507396665762519</v>
      </c>
      <c r="U17" s="22"/>
      <c r="V17" s="38">
        <f t="shared" si="6"/>
        <v>1.2392723577290947</v>
      </c>
      <c r="W17" s="22"/>
      <c r="X17" s="42">
        <f>I17-'(A) Current Law'!J15</f>
        <v>4422388</v>
      </c>
      <c r="Y17" s="42">
        <f>J17-'(A) Current Law'!K15</f>
        <v>1153.4176977486595</v>
      </c>
      <c r="Z17" s="38">
        <f>O17-'(A) Current Law'!P15</f>
        <v>0.6140664653840735</v>
      </c>
      <c r="AA17" s="44">
        <f>N17-'(A) Current Law'!O15</f>
        <v>0.32800000000000007</v>
      </c>
      <c r="AB17" s="42">
        <f>Q17-'(A) Current Law'!R15</f>
        <v>0</v>
      </c>
      <c r="AC17" s="42">
        <f>M17-'(A) Current Law'!N15</f>
        <v>0</v>
      </c>
      <c r="AD17" s="38">
        <f>S17-'(A) Current Law'!T15</f>
        <v>0</v>
      </c>
    </row>
    <row r="18" spans="1:30">
      <c r="A18" s="1" t="s">
        <v>36</v>
      </c>
      <c r="B18" s="2" t="s">
        <v>37</v>
      </c>
      <c r="C18" s="20">
        <v>6744236259</v>
      </c>
      <c r="D18" s="21">
        <v>12906.02</v>
      </c>
      <c r="E18" s="22"/>
      <c r="F18" s="48">
        <v>3500</v>
      </c>
      <c r="G18" s="45">
        <f t="shared" si="7"/>
        <v>0</v>
      </c>
      <c r="H18" s="22"/>
      <c r="I18" s="23">
        <v>45171070</v>
      </c>
      <c r="J18" s="24">
        <f t="shared" si="0"/>
        <v>3500</v>
      </c>
      <c r="K18" s="26">
        <f t="shared" si="1"/>
        <v>6.6977294782223025</v>
      </c>
      <c r="L18" s="22"/>
      <c r="M18" s="20">
        <v>10513840</v>
      </c>
      <c r="N18" s="26">
        <v>3.3490000000000002</v>
      </c>
      <c r="O18" s="25">
        <f t="shared" si="2"/>
        <v>5.1387923953213921</v>
      </c>
      <c r="P18" s="22"/>
      <c r="Q18" s="24">
        <v>20500000</v>
      </c>
      <c r="R18" s="24">
        <f t="shared" si="3"/>
        <v>2403.0522190419665</v>
      </c>
      <c r="S18" s="26">
        <f t="shared" si="4"/>
        <v>3.0396325414376322</v>
      </c>
      <c r="T18" s="27">
        <f t="shared" si="5"/>
        <v>0.68658634829770471</v>
      </c>
      <c r="U18" s="22"/>
      <c r="V18" s="38">
        <f t="shared" si="6"/>
        <v>4.5985696243385412</v>
      </c>
      <c r="W18" s="22"/>
      <c r="X18" s="42">
        <f>I18-'(A) Current Law'!J16</f>
        <v>15445578</v>
      </c>
      <c r="Y18" s="42">
        <f>J18-'(A) Current Law'!K16</f>
        <v>1196.7731337778805</v>
      </c>
      <c r="Z18" s="38">
        <f>O18-'(A) Current Law'!P16</f>
        <v>1.6681544904341994</v>
      </c>
      <c r="AA18" s="44">
        <f>N18-'(A) Current Law'!O16</f>
        <v>1.145</v>
      </c>
      <c r="AB18" s="42">
        <f>Q18-'(A) Current Law'!R16</f>
        <v>0</v>
      </c>
      <c r="AC18" s="42">
        <f>M18-'(A) Current Law'!N16</f>
        <v>4195150</v>
      </c>
      <c r="AD18" s="38">
        <f>S18-'(A) Current Law'!T16</f>
        <v>0</v>
      </c>
    </row>
    <row r="19" spans="1:30">
      <c r="A19" s="1" t="s">
        <v>38</v>
      </c>
      <c r="B19" s="2" t="s">
        <v>39</v>
      </c>
      <c r="C19" s="20">
        <v>47032856494</v>
      </c>
      <c r="D19" s="21">
        <v>16933.77</v>
      </c>
      <c r="E19" s="22"/>
      <c r="F19" s="48">
        <v>3500</v>
      </c>
      <c r="G19" s="45">
        <f t="shared" si="7"/>
        <v>0</v>
      </c>
      <c r="H19" s="22"/>
      <c r="I19" s="23">
        <v>59268195</v>
      </c>
      <c r="J19" s="24">
        <f t="shared" si="0"/>
        <v>3500</v>
      </c>
      <c r="K19" s="26">
        <f t="shared" si="1"/>
        <v>1.260144490853131</v>
      </c>
      <c r="L19" s="22"/>
      <c r="M19" s="20">
        <v>0</v>
      </c>
      <c r="N19" s="26">
        <v>0.63</v>
      </c>
      <c r="O19" s="25">
        <f t="shared" si="2"/>
        <v>1.260144490853131</v>
      </c>
      <c r="P19" s="22"/>
      <c r="Q19" s="24">
        <v>43900000</v>
      </c>
      <c r="R19" s="24">
        <f t="shared" si="3"/>
        <v>2592.452832417117</v>
      </c>
      <c r="S19" s="26">
        <f t="shared" si="4"/>
        <v>0.93339004416200699</v>
      </c>
      <c r="T19" s="27">
        <f t="shared" si="5"/>
        <v>0.74070080926203341</v>
      </c>
      <c r="U19" s="22"/>
      <c r="V19" s="38">
        <f t="shared" si="6"/>
        <v>0.93339004416200699</v>
      </c>
      <c r="W19" s="22"/>
      <c r="X19" s="42">
        <f>I19-'(A) Current Law'!J17</f>
        <v>12620575</v>
      </c>
      <c r="Y19" s="42">
        <f>J19-'(A) Current Law'!K17</f>
        <v>745.29032814311313</v>
      </c>
      <c r="Z19" s="38">
        <f>O19-'(A) Current Law'!P17</f>
        <v>0.26833528602733314</v>
      </c>
      <c r="AA19" s="44">
        <f>N19-'(A) Current Law'!O17</f>
        <v>0.22899999999999998</v>
      </c>
      <c r="AB19" s="42">
        <f>Q19-'(A) Current Law'!R17</f>
        <v>0</v>
      </c>
      <c r="AC19" s="42">
        <f>M19-'(A) Current Law'!N17</f>
        <v>0</v>
      </c>
      <c r="AD19" s="38">
        <f>S19-'(A) Current Law'!T17</f>
        <v>0</v>
      </c>
    </row>
    <row r="20" spans="1:30">
      <c r="A20" s="1" t="s">
        <v>40</v>
      </c>
      <c r="B20" s="2" t="s">
        <v>41</v>
      </c>
      <c r="C20" s="20">
        <v>13391568266</v>
      </c>
      <c r="D20" s="21">
        <v>10273.82</v>
      </c>
      <c r="E20" s="22"/>
      <c r="F20" s="48">
        <v>3500</v>
      </c>
      <c r="G20" s="45">
        <f t="shared" si="7"/>
        <v>0</v>
      </c>
      <c r="H20" s="22"/>
      <c r="I20" s="23">
        <v>35958370</v>
      </c>
      <c r="J20" s="24">
        <f t="shared" si="0"/>
        <v>3500</v>
      </c>
      <c r="K20" s="26">
        <f t="shared" si="1"/>
        <v>2.6851500351377888</v>
      </c>
      <c r="L20" s="22"/>
      <c r="M20" s="20">
        <v>0</v>
      </c>
      <c r="N20" s="26">
        <v>1.343</v>
      </c>
      <c r="O20" s="25">
        <f t="shared" si="2"/>
        <v>2.6851500351377888</v>
      </c>
      <c r="P20" s="22"/>
      <c r="Q20" s="24">
        <v>25400000</v>
      </c>
      <c r="R20" s="24">
        <f t="shared" si="3"/>
        <v>2472.3033886129988</v>
      </c>
      <c r="S20" s="26">
        <f t="shared" si="4"/>
        <v>1.8967158659444197</v>
      </c>
      <c r="T20" s="27">
        <f t="shared" si="5"/>
        <v>0.70637239674657115</v>
      </c>
      <c r="U20" s="22"/>
      <c r="V20" s="38">
        <f t="shared" si="6"/>
        <v>1.8967158659444197</v>
      </c>
      <c r="W20" s="22"/>
      <c r="X20" s="42">
        <f>I20-'(A) Current Law'!J18</f>
        <v>9220201</v>
      </c>
      <c r="Y20" s="42">
        <f>J20-'(A) Current Law'!K18</f>
        <v>897.44622740129762</v>
      </c>
      <c r="Z20" s="38">
        <f>O20-'(A) Current Law'!P18</f>
        <v>0.68850793401167709</v>
      </c>
      <c r="AA20" s="44">
        <f>N20-'(A) Current Law'!O18</f>
        <v>0.42199999999999993</v>
      </c>
      <c r="AB20" s="42">
        <f>Q20-'(A) Current Law'!R18</f>
        <v>0</v>
      </c>
      <c r="AC20" s="42">
        <f>M20-'(A) Current Law'!N18</f>
        <v>0</v>
      </c>
      <c r="AD20" s="38">
        <f>S20-'(A) Current Law'!T18</f>
        <v>0</v>
      </c>
    </row>
    <row r="21" spans="1:30">
      <c r="A21" s="1" t="s">
        <v>42</v>
      </c>
      <c r="B21" s="2" t="s">
        <v>43</v>
      </c>
      <c r="C21" s="20">
        <v>16947238</v>
      </c>
      <c r="D21" s="21">
        <v>6.78</v>
      </c>
      <c r="E21" s="22"/>
      <c r="F21" s="48">
        <v>3500</v>
      </c>
      <c r="G21" s="45">
        <f t="shared" si="7"/>
        <v>0</v>
      </c>
      <c r="H21" s="22"/>
      <c r="I21" s="23">
        <v>75592.02840000001</v>
      </c>
      <c r="J21" s="24">
        <f t="shared" si="0"/>
        <v>11149.266725663718</v>
      </c>
      <c r="K21" s="26">
        <f t="shared" si="1"/>
        <v>4.4604335172492426</v>
      </c>
      <c r="L21" s="22"/>
      <c r="M21" s="20">
        <v>7458</v>
      </c>
      <c r="N21" s="26">
        <v>2.23</v>
      </c>
      <c r="O21" s="25">
        <f t="shared" si="2"/>
        <v>4.020361807629067</v>
      </c>
      <c r="P21" s="22"/>
      <c r="Q21" s="24">
        <v>25000</v>
      </c>
      <c r="R21" s="24">
        <f t="shared" si="3"/>
        <v>4787.3156342182892</v>
      </c>
      <c r="S21" s="26">
        <f t="shared" si="4"/>
        <v>1.475166631872403</v>
      </c>
      <c r="T21" s="27">
        <f t="shared" si="5"/>
        <v>0.42938390048546438</v>
      </c>
      <c r="U21" s="22"/>
      <c r="V21" s="38">
        <f t="shared" si="6"/>
        <v>1.9152383414925782</v>
      </c>
      <c r="W21" s="22"/>
      <c r="X21" s="42">
        <f>I21-'(A) Current Law'!J19</f>
        <v>-38807.97159999999</v>
      </c>
      <c r="Y21" s="42">
        <f>J21-'(A) Current Law'!K19</f>
        <v>-5723.8896165191727</v>
      </c>
      <c r="Z21" s="38">
        <f>O21-'(A) Current Law'!P19</f>
        <v>-0.62186956954283534</v>
      </c>
      <c r="AA21" s="44">
        <f>N21-'(A) Current Law'!O19</f>
        <v>-1.145</v>
      </c>
      <c r="AB21" s="42">
        <f>Q21-'(A) Current Law'!R19</f>
        <v>0</v>
      </c>
      <c r="AC21" s="42">
        <f>M21-'(A) Current Law'!N19</f>
        <v>-28269</v>
      </c>
      <c r="AD21" s="38">
        <f>S21-'(A) Current Law'!T19</f>
        <v>0</v>
      </c>
    </row>
    <row r="22" spans="1:30">
      <c r="A22" s="1" t="s">
        <v>44</v>
      </c>
      <c r="B22" s="2" t="s">
        <v>45</v>
      </c>
      <c r="C22" s="20">
        <v>10406746643</v>
      </c>
      <c r="D22" s="21">
        <v>16946.330000000002</v>
      </c>
      <c r="E22" s="22"/>
      <c r="F22" s="48">
        <v>3500</v>
      </c>
      <c r="G22" s="45">
        <f t="shared" si="7"/>
        <v>0</v>
      </c>
      <c r="H22" s="22"/>
      <c r="I22" s="23">
        <v>59312155.000000007</v>
      </c>
      <c r="J22" s="24">
        <f t="shared" si="0"/>
        <v>3500</v>
      </c>
      <c r="K22" s="26">
        <f t="shared" si="1"/>
        <v>5.6993945403576989</v>
      </c>
      <c r="L22" s="22"/>
      <c r="M22" s="20">
        <v>11029979</v>
      </c>
      <c r="N22" s="26">
        <v>2.85</v>
      </c>
      <c r="O22" s="25">
        <f t="shared" si="2"/>
        <v>4.6395072020396073</v>
      </c>
      <c r="P22" s="22"/>
      <c r="Q22" s="24">
        <v>29920000</v>
      </c>
      <c r="R22" s="24">
        <f t="shared" si="3"/>
        <v>2416.4511726137753</v>
      </c>
      <c r="S22" s="26">
        <f t="shared" si="4"/>
        <v>2.8750579817493112</v>
      </c>
      <c r="T22" s="27">
        <f t="shared" si="5"/>
        <v>0.69041462074679283</v>
      </c>
      <c r="U22" s="22"/>
      <c r="V22" s="38">
        <f t="shared" si="6"/>
        <v>3.9349453200674027</v>
      </c>
      <c r="W22" s="22"/>
      <c r="X22" s="42">
        <f>I22-'(A) Current Law'!J20</f>
        <v>17342892.000000007</v>
      </c>
      <c r="Y22" s="42">
        <f>J22-'(A) Current Law'!K20</f>
        <v>1023.4010549776858</v>
      </c>
      <c r="Z22" s="38">
        <f>O22-'(A) Current Law'!P20</f>
        <v>1.2937316975095312</v>
      </c>
      <c r="AA22" s="44">
        <f>N22-'(A) Current Law'!O20</f>
        <v>0.89600000000000013</v>
      </c>
      <c r="AB22" s="42">
        <f>Q22-'(A) Current Law'!R20</f>
        <v>0</v>
      </c>
      <c r="AC22" s="42">
        <f>M22-'(A) Current Law'!N20</f>
        <v>3879354</v>
      </c>
      <c r="AD22" s="38">
        <f>S22-'(A) Current Law'!T20</f>
        <v>0</v>
      </c>
    </row>
    <row r="23" spans="1:30">
      <c r="A23" s="1" t="s">
        <v>46</v>
      </c>
      <c r="B23" s="2" t="s">
        <v>47</v>
      </c>
      <c r="C23" s="20">
        <v>392001678</v>
      </c>
      <c r="D23" s="21">
        <v>84.89</v>
      </c>
      <c r="E23" s="22"/>
      <c r="F23" s="48">
        <v>3500</v>
      </c>
      <c r="G23" s="45">
        <f t="shared" si="7"/>
        <v>0</v>
      </c>
      <c r="H23" s="22"/>
      <c r="I23" s="23">
        <v>544595.8504</v>
      </c>
      <c r="J23" s="24">
        <f t="shared" si="0"/>
        <v>6415.3121734008719</v>
      </c>
      <c r="K23" s="26">
        <f t="shared" si="1"/>
        <v>1.3892691816487581</v>
      </c>
      <c r="L23" s="22"/>
      <c r="M23" s="20">
        <v>0</v>
      </c>
      <c r="N23" s="26">
        <v>0.69499999999999995</v>
      </c>
      <c r="O23" s="25">
        <f t="shared" si="2"/>
        <v>1.3892691816487581</v>
      </c>
      <c r="P23" s="22"/>
      <c r="Q23" s="24">
        <v>65000</v>
      </c>
      <c r="R23" s="24">
        <f t="shared" si="3"/>
        <v>765.69678407350693</v>
      </c>
      <c r="S23" s="26">
        <f t="shared" si="4"/>
        <v>0.16581561673825285</v>
      </c>
      <c r="T23" s="27">
        <f t="shared" si="5"/>
        <v>0.11935456348456966</v>
      </c>
      <c r="U23" s="22"/>
      <c r="V23" s="38">
        <f t="shared" si="6"/>
        <v>0.16581561673825285</v>
      </c>
      <c r="W23" s="22"/>
      <c r="X23" s="42">
        <f>I23-'(A) Current Law'!J21</f>
        <v>33510.850399999996</v>
      </c>
      <c r="Y23" s="42">
        <f>J23-'(A) Current Law'!K21</f>
        <v>394.75615973612912</v>
      </c>
      <c r="Z23" s="38">
        <f>O23-'(A) Current Law'!P21</f>
        <v>8.548649733075897E-2</v>
      </c>
      <c r="AA23" s="44">
        <f>N23-'(A) Current Law'!O21</f>
        <v>4.2999999999999927E-2</v>
      </c>
      <c r="AB23" s="42">
        <f>Q23-'(A) Current Law'!R21</f>
        <v>0</v>
      </c>
      <c r="AC23" s="42">
        <f>M23-'(A) Current Law'!N21</f>
        <v>0</v>
      </c>
      <c r="AD23" s="38">
        <f>S23-'(A) Current Law'!T21</f>
        <v>0</v>
      </c>
    </row>
    <row r="24" spans="1:30">
      <c r="A24" s="1" t="s">
        <v>48</v>
      </c>
      <c r="B24" s="2" t="s">
        <v>49</v>
      </c>
      <c r="C24" s="20">
        <v>4759666758</v>
      </c>
      <c r="D24" s="21">
        <v>2080.89</v>
      </c>
      <c r="E24" s="22"/>
      <c r="F24" s="48">
        <v>3500</v>
      </c>
      <c r="G24" s="45">
        <f t="shared" si="7"/>
        <v>0</v>
      </c>
      <c r="H24" s="22"/>
      <c r="I24" s="23">
        <v>7329134.4560000002</v>
      </c>
      <c r="J24" s="24">
        <f t="shared" si="0"/>
        <v>3522.1152756753122</v>
      </c>
      <c r="K24" s="26">
        <f t="shared" si="1"/>
        <v>1.5398419319338408</v>
      </c>
      <c r="L24" s="22"/>
      <c r="M24" s="20">
        <v>0</v>
      </c>
      <c r="N24" s="26">
        <v>0.77</v>
      </c>
      <c r="O24" s="25">
        <f t="shared" si="2"/>
        <v>1.5398419319338408</v>
      </c>
      <c r="P24" s="22"/>
      <c r="Q24" s="24">
        <v>5130000</v>
      </c>
      <c r="R24" s="24">
        <f t="shared" si="3"/>
        <v>2465.2912936291686</v>
      </c>
      <c r="S24" s="26">
        <f t="shared" si="4"/>
        <v>1.0778065484054209</v>
      </c>
      <c r="T24" s="27">
        <f t="shared" si="5"/>
        <v>0.69994622568294163</v>
      </c>
      <c r="U24" s="22"/>
      <c r="V24" s="38">
        <f t="shared" si="6"/>
        <v>1.0778065484054209</v>
      </c>
      <c r="W24" s="22"/>
      <c r="X24" s="42">
        <f>I24-'(A) Current Law'!J22</f>
        <v>1450763.4560000002</v>
      </c>
      <c r="Y24" s="42">
        <f>J24-'(A) Current Law'!K22</f>
        <v>697.1841164117277</v>
      </c>
      <c r="Z24" s="38">
        <f>O24-'(A) Current Law'!P22</f>
        <v>0.30480357759533727</v>
      </c>
      <c r="AA24" s="44">
        <f>N24-'(A) Current Law'!O22</f>
        <v>0.23799999999999999</v>
      </c>
      <c r="AB24" s="42">
        <f>Q24-'(A) Current Law'!R22</f>
        <v>0</v>
      </c>
      <c r="AC24" s="42">
        <f>M24-'(A) Current Law'!N22</f>
        <v>0</v>
      </c>
      <c r="AD24" s="38">
        <f>S24-'(A) Current Law'!T22</f>
        <v>0</v>
      </c>
    </row>
    <row r="25" spans="1:30">
      <c r="A25" s="1" t="s">
        <v>50</v>
      </c>
      <c r="B25" s="2" t="s">
        <v>51</v>
      </c>
      <c r="C25" s="20">
        <v>118363081</v>
      </c>
      <c r="D25" s="21">
        <v>101.00999999999999</v>
      </c>
      <c r="E25" s="22"/>
      <c r="F25" s="48">
        <v>3500</v>
      </c>
      <c r="G25" s="45">
        <f t="shared" si="7"/>
        <v>0</v>
      </c>
      <c r="H25" s="22"/>
      <c r="I25" s="23">
        <v>381318.88479999994</v>
      </c>
      <c r="J25" s="24">
        <f t="shared" si="0"/>
        <v>3775.0607345807343</v>
      </c>
      <c r="K25" s="26">
        <f t="shared" si="1"/>
        <v>3.221603236232081</v>
      </c>
      <c r="L25" s="22"/>
      <c r="M25" s="20">
        <v>0</v>
      </c>
      <c r="N25" s="26">
        <v>1.611</v>
      </c>
      <c r="O25" s="25">
        <f t="shared" si="2"/>
        <v>3.221603236232081</v>
      </c>
      <c r="P25" s="22"/>
      <c r="Q25" s="24">
        <v>247271</v>
      </c>
      <c r="R25" s="24">
        <f t="shared" si="3"/>
        <v>2447.9853479853482</v>
      </c>
      <c r="S25" s="26">
        <f t="shared" si="4"/>
        <v>2.0890889110938233</v>
      </c>
      <c r="T25" s="27">
        <f t="shared" si="5"/>
        <v>0.64846250698989782</v>
      </c>
      <c r="U25" s="22"/>
      <c r="V25" s="38">
        <f t="shared" si="6"/>
        <v>2.0890889110938233</v>
      </c>
      <c r="W25" s="22"/>
      <c r="X25" s="42">
        <f>I25-'(A) Current Law'!J23</f>
        <v>17014.884799999942</v>
      </c>
      <c r="Y25" s="42">
        <f>J25-'(A) Current Law'!K23</f>
        <v>168.44752796752755</v>
      </c>
      <c r="Z25" s="38">
        <f>O25-'(A) Current Law'!P23</f>
        <v>0.34670341844176855</v>
      </c>
      <c r="AA25" s="44">
        <f>N25-'(A) Current Law'!O23</f>
        <v>0.14100000000000001</v>
      </c>
      <c r="AB25" s="42">
        <f>Q25-'(A) Current Law'!R23</f>
        <v>0</v>
      </c>
      <c r="AC25" s="42">
        <f>M25-'(A) Current Law'!N23</f>
        <v>-24022</v>
      </c>
      <c r="AD25" s="38">
        <f>S25-'(A) Current Law'!T23</f>
        <v>0</v>
      </c>
    </row>
    <row r="26" spans="1:30">
      <c r="A26" s="1" t="s">
        <v>52</v>
      </c>
      <c r="B26" s="2" t="s">
        <v>53</v>
      </c>
      <c r="C26" s="20">
        <v>4276014316</v>
      </c>
      <c r="D26" s="21">
        <v>4634.41</v>
      </c>
      <c r="E26" s="22"/>
      <c r="F26" s="48">
        <v>3500</v>
      </c>
      <c r="G26" s="45">
        <f t="shared" si="7"/>
        <v>0</v>
      </c>
      <c r="H26" s="22"/>
      <c r="I26" s="23">
        <v>16220435</v>
      </c>
      <c r="J26" s="24">
        <f t="shared" si="0"/>
        <v>3500</v>
      </c>
      <c r="K26" s="26">
        <f t="shared" si="1"/>
        <v>3.7933537638792134</v>
      </c>
      <c r="L26" s="22"/>
      <c r="M26" s="20">
        <v>457455</v>
      </c>
      <c r="N26" s="26">
        <v>1.897</v>
      </c>
      <c r="O26" s="25">
        <f t="shared" si="2"/>
        <v>3.6863721295361538</v>
      </c>
      <c r="P26" s="22"/>
      <c r="Q26" s="24">
        <v>10561000</v>
      </c>
      <c r="R26" s="24">
        <f t="shared" si="3"/>
        <v>2377.5313362434485</v>
      </c>
      <c r="S26" s="26">
        <f t="shared" si="4"/>
        <v>2.4698233493940434</v>
      </c>
      <c r="T26" s="27">
        <f t="shared" si="5"/>
        <v>0.67929466749812817</v>
      </c>
      <c r="U26" s="22"/>
      <c r="V26" s="38">
        <f t="shared" si="6"/>
        <v>2.576804983737103</v>
      </c>
      <c r="W26" s="22"/>
      <c r="X26" s="42">
        <f>I26-'(A) Current Law'!J24</f>
        <v>3198218</v>
      </c>
      <c r="Y26" s="42">
        <f>J26-'(A) Current Law'!K24</f>
        <v>690.10251574634094</v>
      </c>
      <c r="Z26" s="38">
        <f>O26-'(A) Current Law'!P24</f>
        <v>0.89691257245079825</v>
      </c>
      <c r="AA26" s="44">
        <f>N26-'(A) Current Law'!O24</f>
        <v>0.37400000000000011</v>
      </c>
      <c r="AB26" s="42">
        <f>Q26-'(A) Current Law'!R24</f>
        <v>0</v>
      </c>
      <c r="AC26" s="42">
        <f>M26-'(A) Current Law'!N24</f>
        <v>-636993</v>
      </c>
      <c r="AD26" s="38">
        <f>S26-'(A) Current Law'!T24</f>
        <v>0</v>
      </c>
    </row>
    <row r="27" spans="1:30">
      <c r="A27" s="1" t="s">
        <v>54</v>
      </c>
      <c r="B27" s="2" t="s">
        <v>55</v>
      </c>
      <c r="C27" s="20">
        <v>362568783</v>
      </c>
      <c r="D27" s="21">
        <v>882.56999999999994</v>
      </c>
      <c r="E27" s="22"/>
      <c r="F27" s="48">
        <v>3500</v>
      </c>
      <c r="G27" s="45">
        <f t="shared" si="7"/>
        <v>0</v>
      </c>
      <c r="H27" s="22"/>
      <c r="I27" s="23">
        <v>3120326.4484000001</v>
      </c>
      <c r="J27" s="24">
        <f t="shared" si="0"/>
        <v>3535.5002417938526</v>
      </c>
      <c r="K27" s="26">
        <f t="shared" si="1"/>
        <v>8.6061641120382948</v>
      </c>
      <c r="L27" s="22"/>
      <c r="M27" s="20">
        <v>911153</v>
      </c>
      <c r="N27" s="26">
        <v>4.3029999999999999</v>
      </c>
      <c r="O27" s="25">
        <f t="shared" si="2"/>
        <v>6.0931154362508924</v>
      </c>
      <c r="P27" s="22"/>
      <c r="Q27" s="24">
        <v>975494</v>
      </c>
      <c r="R27" s="24">
        <f t="shared" si="3"/>
        <v>2137.6740655132171</v>
      </c>
      <c r="S27" s="26">
        <f t="shared" si="4"/>
        <v>2.6905074174573933</v>
      </c>
      <c r="T27" s="27">
        <f t="shared" si="5"/>
        <v>0.60463128816775247</v>
      </c>
      <c r="U27" s="22"/>
      <c r="V27" s="38">
        <f t="shared" si="6"/>
        <v>5.2035560932447957</v>
      </c>
      <c r="W27" s="22"/>
      <c r="X27" s="42">
        <f>I27-'(A) Current Law'!J25</f>
        <v>376381.44840000011</v>
      </c>
      <c r="Y27" s="42">
        <f>J27-'(A) Current Law'!K25</f>
        <v>426.46073217988396</v>
      </c>
      <c r="Z27" s="38">
        <f>O27-'(A) Current Law'!P25</f>
        <v>1.0420710941349851</v>
      </c>
      <c r="AA27" s="44">
        <f>N27-'(A) Current Law'!O25</f>
        <v>0.51900000000000013</v>
      </c>
      <c r="AB27" s="42">
        <f>Q27-'(A) Current Law'!R25</f>
        <v>0</v>
      </c>
      <c r="AC27" s="42">
        <f>M27-'(A) Current Law'!N25</f>
        <v>-1441</v>
      </c>
      <c r="AD27" s="38">
        <f>S27-'(A) Current Law'!T25</f>
        <v>0</v>
      </c>
    </row>
    <row r="28" spans="1:30">
      <c r="A28" s="1" t="s">
        <v>56</v>
      </c>
      <c r="B28" s="2" t="s">
        <v>57</v>
      </c>
      <c r="C28" s="20">
        <v>117618622</v>
      </c>
      <c r="D28" s="21">
        <v>719.63</v>
      </c>
      <c r="E28" s="22"/>
      <c r="F28" s="48">
        <v>3500</v>
      </c>
      <c r="G28" s="45">
        <f t="shared" si="7"/>
        <v>0</v>
      </c>
      <c r="H28" s="22"/>
      <c r="I28" s="23">
        <v>2582803.6976000001</v>
      </c>
      <c r="J28" s="24">
        <f t="shared" si="0"/>
        <v>3589.0717418673485</v>
      </c>
      <c r="K28" s="26">
        <f t="shared" si="1"/>
        <v>21.959139239022885</v>
      </c>
      <c r="L28" s="22"/>
      <c r="M28" s="20">
        <v>1080873</v>
      </c>
      <c r="N28" s="26">
        <v>10.98</v>
      </c>
      <c r="O28" s="25">
        <f t="shared" si="2"/>
        <v>12.769497483145145</v>
      </c>
      <c r="P28" s="22"/>
      <c r="Q28" s="24">
        <v>180000</v>
      </c>
      <c r="R28" s="24">
        <f t="shared" si="3"/>
        <v>1752.1128913469422</v>
      </c>
      <c r="S28" s="26">
        <f t="shared" si="4"/>
        <v>1.5303699103021289</v>
      </c>
      <c r="T28" s="27">
        <f t="shared" si="5"/>
        <v>0.48817995776126227</v>
      </c>
      <c r="U28" s="22"/>
      <c r="V28" s="38">
        <f t="shared" si="6"/>
        <v>10.720011666179868</v>
      </c>
      <c r="W28" s="22"/>
      <c r="X28" s="42">
        <f>I28-'(A) Current Law'!J26</f>
        <v>428698.69760000007</v>
      </c>
      <c r="Y28" s="42">
        <f>J28-'(A) Current Law'!K26</f>
        <v>595.72099217653522</v>
      </c>
      <c r="Z28" s="38">
        <f>O28-'(A) Current Law'!P26</f>
        <v>2.3420840417599873</v>
      </c>
      <c r="AA28" s="44">
        <f>N28-'(A) Current Law'!O26</f>
        <v>1.8260000000000005</v>
      </c>
      <c r="AB28" s="42">
        <f>Q28-'(A) Current Law'!R26</f>
        <v>0</v>
      </c>
      <c r="AC28" s="42">
        <f>M28-'(A) Current Law'!N26</f>
        <v>153226</v>
      </c>
      <c r="AD28" s="38">
        <f>S28-'(A) Current Law'!T26</f>
        <v>0</v>
      </c>
    </row>
    <row r="29" spans="1:30">
      <c r="A29" s="1" t="s">
        <v>58</v>
      </c>
      <c r="B29" s="2" t="s">
        <v>59</v>
      </c>
      <c r="C29" s="20">
        <v>279321606</v>
      </c>
      <c r="D29" s="21">
        <v>60.989999999999995</v>
      </c>
      <c r="E29" s="22"/>
      <c r="F29" s="48">
        <v>3500</v>
      </c>
      <c r="G29" s="45">
        <f t="shared" si="7"/>
        <v>0</v>
      </c>
      <c r="H29" s="22"/>
      <c r="I29" s="23">
        <v>275978.87519999995</v>
      </c>
      <c r="J29" s="24">
        <f t="shared" si="0"/>
        <v>4524.9856566650269</v>
      </c>
      <c r="K29" s="26">
        <f t="shared" si="1"/>
        <v>0.98803268086608353</v>
      </c>
      <c r="L29" s="22"/>
      <c r="M29" s="20">
        <v>0</v>
      </c>
      <c r="N29" s="26">
        <v>0.49399999999999999</v>
      </c>
      <c r="O29" s="25">
        <f t="shared" si="2"/>
        <v>0.98803268086608353</v>
      </c>
      <c r="P29" s="22"/>
      <c r="Q29" s="24">
        <v>275978.87519999995</v>
      </c>
      <c r="R29" s="24">
        <f t="shared" si="3"/>
        <v>4524.9856566650269</v>
      </c>
      <c r="S29" s="26">
        <f t="shared" si="4"/>
        <v>0.98803268086608353</v>
      </c>
      <c r="T29" s="27">
        <f t="shared" si="5"/>
        <v>1</v>
      </c>
      <c r="U29" s="22"/>
      <c r="V29" s="38">
        <f t="shared" si="6"/>
        <v>0.98803268086608353</v>
      </c>
      <c r="W29" s="22"/>
      <c r="X29" s="42">
        <f>I29-'(A) Current Law'!J27</f>
        <v>-35959.124800000049</v>
      </c>
      <c r="Y29" s="42">
        <f>J29-'(A) Current Law'!K27</f>
        <v>-589.59050336120708</v>
      </c>
      <c r="Z29" s="38">
        <f>O29-'(A) Current Law'!P27</f>
        <v>-0.12873735517616947</v>
      </c>
      <c r="AA29" s="44">
        <f>N29-'(A) Current Law'!O27</f>
        <v>-2.0000000000000018E-3</v>
      </c>
      <c r="AB29" s="42">
        <f>Q29-'(A) Current Law'!R27</f>
        <v>-2906.1248000000487</v>
      </c>
      <c r="AC29" s="42">
        <f>M29-'(A) Current Law'!N27</f>
        <v>0</v>
      </c>
      <c r="AD29" s="38">
        <f>S29-'(A) Current Law'!T27</f>
        <v>-1.0404224870452894E-2</v>
      </c>
    </row>
    <row r="30" spans="1:30" ht="31.2">
      <c r="A30" s="1" t="s">
        <v>60</v>
      </c>
      <c r="B30" s="2" t="s">
        <v>61</v>
      </c>
      <c r="C30" s="20">
        <v>3283115101</v>
      </c>
      <c r="D30" s="21">
        <v>3722.89</v>
      </c>
      <c r="E30" s="22"/>
      <c r="F30" s="48">
        <v>3500</v>
      </c>
      <c r="G30" s="45">
        <f t="shared" si="7"/>
        <v>0</v>
      </c>
      <c r="H30" s="22"/>
      <c r="I30" s="23">
        <v>13030115</v>
      </c>
      <c r="J30" s="24">
        <f t="shared" si="0"/>
        <v>3500</v>
      </c>
      <c r="K30" s="26">
        <f t="shared" si="1"/>
        <v>3.9688267389806633</v>
      </c>
      <c r="L30" s="22"/>
      <c r="M30" s="20">
        <v>637057</v>
      </c>
      <c r="N30" s="26">
        <v>1.984</v>
      </c>
      <c r="O30" s="25">
        <f t="shared" si="2"/>
        <v>3.7747863290644954</v>
      </c>
      <c r="P30" s="22"/>
      <c r="Q30" s="24">
        <v>7000000</v>
      </c>
      <c r="R30" s="24">
        <f t="shared" si="3"/>
        <v>2051.3786332660916</v>
      </c>
      <c r="S30" s="26">
        <f t="shared" si="4"/>
        <v>2.1321214105067101</v>
      </c>
      <c r="T30" s="27">
        <f t="shared" si="5"/>
        <v>0.58610818093316908</v>
      </c>
      <c r="U30" s="22"/>
      <c r="V30" s="38">
        <f t="shared" si="6"/>
        <v>2.326161820422878</v>
      </c>
      <c r="W30" s="22"/>
      <c r="X30" s="42">
        <f>I30-'(A) Current Law'!J28</f>
        <v>3604815</v>
      </c>
      <c r="Y30" s="42">
        <f>J30-'(A) Current Law'!K28</f>
        <v>968.28404814539226</v>
      </c>
      <c r="Z30" s="38">
        <f>O30-'(A) Current Law'!P28</f>
        <v>1.0719950083163412</v>
      </c>
      <c r="AA30" s="44">
        <f>N30-'(A) Current Law'!O28</f>
        <v>0.54899999999999993</v>
      </c>
      <c r="AB30" s="42">
        <f>Q30-'(A) Current Law'!R28</f>
        <v>0</v>
      </c>
      <c r="AC30" s="42">
        <f>M30-'(A) Current Law'!N28</f>
        <v>85332</v>
      </c>
      <c r="AD30" s="38">
        <f>S30-'(A) Current Law'!T28</f>
        <v>0</v>
      </c>
    </row>
    <row r="31" spans="1:30">
      <c r="A31" s="1" t="s">
        <v>62</v>
      </c>
      <c r="B31" s="2" t="s">
        <v>63</v>
      </c>
      <c r="C31" s="20">
        <v>4089029058</v>
      </c>
      <c r="D31" s="21">
        <v>5619.54</v>
      </c>
      <c r="E31" s="22"/>
      <c r="F31" s="48">
        <v>3500</v>
      </c>
      <c r="G31" s="45">
        <f t="shared" si="7"/>
        <v>0</v>
      </c>
      <c r="H31" s="22"/>
      <c r="I31" s="23">
        <v>19668390</v>
      </c>
      <c r="J31" s="24">
        <f t="shared" si="0"/>
        <v>3500</v>
      </c>
      <c r="K31" s="26">
        <f t="shared" si="1"/>
        <v>4.8100391855909379</v>
      </c>
      <c r="L31" s="22"/>
      <c r="M31" s="20">
        <v>2514774</v>
      </c>
      <c r="N31" s="26">
        <v>2.4049999999999998</v>
      </c>
      <c r="O31" s="25">
        <f t="shared" si="2"/>
        <v>4.1950340182688919</v>
      </c>
      <c r="P31" s="22"/>
      <c r="Q31" s="24">
        <v>10400000</v>
      </c>
      <c r="R31" s="24">
        <f t="shared" si="3"/>
        <v>2298.1905992305419</v>
      </c>
      <c r="S31" s="26">
        <f t="shared" si="4"/>
        <v>2.5433910721795607</v>
      </c>
      <c r="T31" s="27">
        <f t="shared" si="5"/>
        <v>0.65662588549444056</v>
      </c>
      <c r="U31" s="22"/>
      <c r="V31" s="38">
        <f t="shared" si="6"/>
        <v>3.1583962395016072</v>
      </c>
      <c r="W31" s="22"/>
      <c r="X31" s="42">
        <f>I31-'(A) Current Law'!J29</f>
        <v>7155117</v>
      </c>
      <c r="Y31" s="42">
        <f>J31-'(A) Current Law'!K29</f>
        <v>1273.2567078444144</v>
      </c>
      <c r="Z31" s="38">
        <f>O31-'(A) Current Law'!P29</f>
        <v>1.3978452877015481</v>
      </c>
      <c r="AA31" s="44">
        <f>N31-'(A) Current Law'!O29</f>
        <v>0.87499999999999978</v>
      </c>
      <c r="AB31" s="42">
        <f>Q31-'(A) Current Law'!R29</f>
        <v>0</v>
      </c>
      <c r="AC31" s="42">
        <f>M31-'(A) Current Law'!N29</f>
        <v>1439287</v>
      </c>
      <c r="AD31" s="38">
        <f>S31-'(A) Current Law'!T29</f>
        <v>0</v>
      </c>
    </row>
    <row r="32" spans="1:30">
      <c r="A32" s="1" t="s">
        <v>64</v>
      </c>
      <c r="B32" s="2" t="s">
        <v>65</v>
      </c>
      <c r="C32" s="20">
        <v>154512107</v>
      </c>
      <c r="D32" s="21">
        <v>436.19</v>
      </c>
      <c r="E32" s="22"/>
      <c r="F32" s="48">
        <v>3500</v>
      </c>
      <c r="G32" s="45">
        <f t="shared" si="7"/>
        <v>0</v>
      </c>
      <c r="H32" s="22"/>
      <c r="I32" s="23">
        <v>1866056.0268000001</v>
      </c>
      <c r="J32" s="24">
        <f t="shared" si="0"/>
        <v>4278.080714367592</v>
      </c>
      <c r="K32" s="26">
        <f t="shared" si="1"/>
        <v>12.07708614574779</v>
      </c>
      <c r="L32" s="22"/>
      <c r="M32" s="20">
        <v>656472</v>
      </c>
      <c r="N32" s="26">
        <v>6.0389999999999997</v>
      </c>
      <c r="O32" s="25">
        <f t="shared" si="2"/>
        <v>7.8284093737715983</v>
      </c>
      <c r="P32" s="22"/>
      <c r="Q32" s="24">
        <v>350000</v>
      </c>
      <c r="R32" s="24">
        <f t="shared" si="3"/>
        <v>2307.4164928127652</v>
      </c>
      <c r="S32" s="26">
        <f t="shared" si="4"/>
        <v>2.2651946620597183</v>
      </c>
      <c r="T32" s="27">
        <f t="shared" si="5"/>
        <v>0.53935786790171847</v>
      </c>
      <c r="U32" s="22"/>
      <c r="V32" s="38">
        <f t="shared" si="6"/>
        <v>6.5138714340359103</v>
      </c>
      <c r="W32" s="22"/>
      <c r="X32" s="42">
        <f>I32-'(A) Current Law'!J30</f>
        <v>265079.02680000011</v>
      </c>
      <c r="Y32" s="42">
        <f>J32-'(A) Current Law'!K30</f>
        <v>607.7145895137437</v>
      </c>
      <c r="Z32" s="38">
        <f>O32-'(A) Current Law'!P30</f>
        <v>1.3807204557763244</v>
      </c>
      <c r="AA32" s="44">
        <f>N32-'(A) Current Law'!O30</f>
        <v>0.85799999999999965</v>
      </c>
      <c r="AB32" s="42">
        <f>Q32-'(A) Current Law'!R30</f>
        <v>0</v>
      </c>
      <c r="AC32" s="42">
        <f>M32-'(A) Current Law'!N30</f>
        <v>51741</v>
      </c>
      <c r="AD32" s="38">
        <f>S32-'(A) Current Law'!T30</f>
        <v>0</v>
      </c>
    </row>
    <row r="33" spans="1:30">
      <c r="A33" s="1" t="s">
        <v>66</v>
      </c>
      <c r="B33" s="2" t="s">
        <v>67</v>
      </c>
      <c r="C33" s="20">
        <v>117158551</v>
      </c>
      <c r="D33" s="21">
        <v>228.78000000000003</v>
      </c>
      <c r="E33" s="22"/>
      <c r="F33" s="48">
        <v>3500</v>
      </c>
      <c r="G33" s="45">
        <f t="shared" si="7"/>
        <v>0</v>
      </c>
      <c r="H33" s="22"/>
      <c r="I33" s="23">
        <v>821384.07960000017</v>
      </c>
      <c r="J33" s="24">
        <f t="shared" si="0"/>
        <v>3590.2792184631526</v>
      </c>
      <c r="K33" s="26">
        <f t="shared" si="1"/>
        <v>7.0108760529139706</v>
      </c>
      <c r="L33" s="22"/>
      <c r="M33" s="20">
        <v>200952</v>
      </c>
      <c r="N33" s="26">
        <v>3.5049999999999999</v>
      </c>
      <c r="O33" s="25">
        <f t="shared" si="2"/>
        <v>5.2956619410562711</v>
      </c>
      <c r="P33" s="22"/>
      <c r="Q33" s="24">
        <v>492000</v>
      </c>
      <c r="R33" s="24">
        <f t="shared" si="3"/>
        <v>3028.9011277209543</v>
      </c>
      <c r="S33" s="26">
        <f t="shared" si="4"/>
        <v>4.1994373931784121</v>
      </c>
      <c r="T33" s="27">
        <f t="shared" si="5"/>
        <v>0.84363943398739316</v>
      </c>
      <c r="U33" s="22"/>
      <c r="V33" s="38">
        <f t="shared" si="6"/>
        <v>5.9146515050361108</v>
      </c>
      <c r="W33" s="22"/>
      <c r="X33" s="42">
        <f>I33-'(A) Current Law'!J31</f>
        <v>158280.07960000017</v>
      </c>
      <c r="Y33" s="42">
        <f>J33-'(A) Current Law'!K31</f>
        <v>691.84404056298672</v>
      </c>
      <c r="Z33" s="38">
        <f>O33-'(A) Current Law'!P31</f>
        <v>0.48073383563782812</v>
      </c>
      <c r="AA33" s="44">
        <f>N33-'(A) Current Law'!O31</f>
        <v>1.3929999999999998</v>
      </c>
      <c r="AB33" s="42">
        <f>Q33-'(A) Current Law'!R31</f>
        <v>0</v>
      </c>
      <c r="AC33" s="42">
        <f>M33-'(A) Current Law'!N31</f>
        <v>101958</v>
      </c>
      <c r="AD33" s="38">
        <f>S33-'(A) Current Law'!T31</f>
        <v>0</v>
      </c>
    </row>
    <row r="34" spans="1:30">
      <c r="A34" s="1" t="s">
        <v>68</v>
      </c>
      <c r="B34" s="2" t="s">
        <v>69</v>
      </c>
      <c r="C34" s="20">
        <v>2666825472</v>
      </c>
      <c r="D34" s="21">
        <v>1177.17</v>
      </c>
      <c r="E34" s="22"/>
      <c r="F34" s="48">
        <v>3500</v>
      </c>
      <c r="G34" s="45">
        <f t="shared" si="7"/>
        <v>0</v>
      </c>
      <c r="H34" s="22"/>
      <c r="I34" s="23">
        <v>4163491.3376000007</v>
      </c>
      <c r="J34" s="24">
        <f t="shared" si="0"/>
        <v>3536.8649707348986</v>
      </c>
      <c r="K34" s="26">
        <f t="shared" si="1"/>
        <v>1.5612162780482099</v>
      </c>
      <c r="L34" s="22"/>
      <c r="M34" s="20">
        <v>0</v>
      </c>
      <c r="N34" s="26">
        <v>0.78100000000000003</v>
      </c>
      <c r="O34" s="25">
        <f t="shared" si="2"/>
        <v>1.5612162780482099</v>
      </c>
      <c r="P34" s="22"/>
      <c r="Q34" s="24">
        <v>2133171</v>
      </c>
      <c r="R34" s="24">
        <f t="shared" si="3"/>
        <v>1812.1180458217589</v>
      </c>
      <c r="S34" s="26">
        <f t="shared" si="4"/>
        <v>0.79989148986199576</v>
      </c>
      <c r="T34" s="27">
        <f t="shared" si="5"/>
        <v>0.51235149230060439</v>
      </c>
      <c r="U34" s="22"/>
      <c r="V34" s="38">
        <f t="shared" si="6"/>
        <v>0.79989148986199576</v>
      </c>
      <c r="W34" s="22"/>
      <c r="X34" s="42">
        <f>I34-'(A) Current Law'!J32</f>
        <v>1206030.3376000007</v>
      </c>
      <c r="Y34" s="42">
        <f>J34-'(A) Current Law'!K32</f>
        <v>1024.5167117748506</v>
      </c>
      <c r="Z34" s="38">
        <f>O34-'(A) Current Law'!P32</f>
        <v>0.45223444513432365</v>
      </c>
      <c r="AA34" s="44">
        <f>N34-'(A) Current Law'!O32</f>
        <v>0.22699999999999998</v>
      </c>
      <c r="AB34" s="42">
        <f>Q34-'(A) Current Law'!R32</f>
        <v>0</v>
      </c>
      <c r="AC34" s="42">
        <f>M34-'(A) Current Law'!N32</f>
        <v>0</v>
      </c>
      <c r="AD34" s="38">
        <f>S34-'(A) Current Law'!T32</f>
        <v>0</v>
      </c>
    </row>
    <row r="35" spans="1:30">
      <c r="A35" s="1" t="s">
        <v>70</v>
      </c>
      <c r="B35" s="2" t="s">
        <v>71</v>
      </c>
      <c r="C35" s="20">
        <v>821183497</v>
      </c>
      <c r="D35" s="21">
        <v>1399.3700000000001</v>
      </c>
      <c r="E35" s="22"/>
      <c r="F35" s="48">
        <v>3500</v>
      </c>
      <c r="G35" s="45">
        <f t="shared" si="7"/>
        <v>0</v>
      </c>
      <c r="H35" s="22"/>
      <c r="I35" s="23">
        <v>4897795</v>
      </c>
      <c r="J35" s="24">
        <f t="shared" si="0"/>
        <v>3499.9999999999995</v>
      </c>
      <c r="K35" s="26">
        <f t="shared" si="1"/>
        <v>5.9643125049309171</v>
      </c>
      <c r="L35" s="22"/>
      <c r="M35" s="20">
        <v>978902</v>
      </c>
      <c r="N35" s="26">
        <v>2.9820000000000002</v>
      </c>
      <c r="O35" s="25">
        <f t="shared" si="2"/>
        <v>4.7722500687322018</v>
      </c>
      <c r="P35" s="22"/>
      <c r="Q35" s="24">
        <v>1699000</v>
      </c>
      <c r="R35" s="24">
        <f t="shared" si="3"/>
        <v>1913.6482845852061</v>
      </c>
      <c r="S35" s="26">
        <f t="shared" si="4"/>
        <v>2.0689651048844691</v>
      </c>
      <c r="T35" s="27">
        <f t="shared" si="5"/>
        <v>0.54675665273863039</v>
      </c>
      <c r="U35" s="22"/>
      <c r="V35" s="38">
        <f t="shared" si="6"/>
        <v>3.2610275410831835</v>
      </c>
      <c r="W35" s="22"/>
      <c r="X35" s="42">
        <f>I35-'(A) Current Law'!J33</f>
        <v>1482301</v>
      </c>
      <c r="Y35" s="42">
        <f>J35-'(A) Current Law'!K33</f>
        <v>1059.2630969650627</v>
      </c>
      <c r="Z35" s="38">
        <f>O35-'(A) Current Law'!P33</f>
        <v>1.3688487458729335</v>
      </c>
      <c r="AA35" s="44">
        <f>N35-'(A) Current Law'!O33</f>
        <v>0.95900000000000007</v>
      </c>
      <c r="AB35" s="42">
        <f>Q35-'(A) Current Law'!R33</f>
        <v>0</v>
      </c>
      <c r="AC35" s="42">
        <f>M35-'(A) Current Law'!N33</f>
        <v>358225</v>
      </c>
      <c r="AD35" s="38">
        <f>S35-'(A) Current Law'!T33</f>
        <v>0</v>
      </c>
    </row>
    <row r="36" spans="1:30">
      <c r="A36" s="1" t="s">
        <v>72</v>
      </c>
      <c r="B36" s="2" t="s">
        <v>73</v>
      </c>
      <c r="C36" s="20">
        <v>822508976</v>
      </c>
      <c r="D36" s="21">
        <v>1331.02</v>
      </c>
      <c r="E36" s="22"/>
      <c r="F36" s="48">
        <v>3500</v>
      </c>
      <c r="G36" s="45">
        <f t="shared" si="7"/>
        <v>0</v>
      </c>
      <c r="H36" s="22"/>
      <c r="I36" s="23">
        <v>4658570</v>
      </c>
      <c r="J36" s="24">
        <f t="shared" si="0"/>
        <v>3500</v>
      </c>
      <c r="K36" s="26">
        <f t="shared" si="1"/>
        <v>5.6638530835923664</v>
      </c>
      <c r="L36" s="22"/>
      <c r="M36" s="20">
        <v>857032</v>
      </c>
      <c r="N36" s="26">
        <v>2.8319999999999999</v>
      </c>
      <c r="O36" s="25">
        <f t="shared" si="2"/>
        <v>4.6218802601857565</v>
      </c>
      <c r="P36" s="22"/>
      <c r="Q36" s="24">
        <v>1900000</v>
      </c>
      <c r="R36" s="24">
        <f t="shared" si="3"/>
        <v>2071.3678231732056</v>
      </c>
      <c r="S36" s="26">
        <f t="shared" si="4"/>
        <v>2.3100051858886945</v>
      </c>
      <c r="T36" s="27">
        <f t="shared" si="5"/>
        <v>0.59181937804948725</v>
      </c>
      <c r="U36" s="22"/>
      <c r="V36" s="38">
        <f t="shared" si="6"/>
        <v>3.3519780092953053</v>
      </c>
      <c r="W36" s="22"/>
      <c r="X36" s="42">
        <f>I36-'(A) Current Law'!J34</f>
        <v>1297106</v>
      </c>
      <c r="Y36" s="42">
        <f>J36-'(A) Current Law'!K34</f>
        <v>974.52029270784806</v>
      </c>
      <c r="Z36" s="38">
        <f>O36-'(A) Current Law'!P34</f>
        <v>1.3111978488609224</v>
      </c>
      <c r="AA36" s="44">
        <f>N36-'(A) Current Law'!O34</f>
        <v>0.7889999999999997</v>
      </c>
      <c r="AB36" s="42">
        <f>Q36-'(A) Current Law'!R34</f>
        <v>0</v>
      </c>
      <c r="AC36" s="42">
        <f>M36-'(A) Current Law'!N34</f>
        <v>218634</v>
      </c>
      <c r="AD36" s="38">
        <f>S36-'(A) Current Law'!T34</f>
        <v>0</v>
      </c>
    </row>
    <row r="37" spans="1:30">
      <c r="A37" s="1" t="s">
        <v>74</v>
      </c>
      <c r="B37" s="2" t="s">
        <v>75</v>
      </c>
      <c r="C37" s="20">
        <v>80046859</v>
      </c>
      <c r="D37" s="21">
        <v>94.82</v>
      </c>
      <c r="E37" s="22"/>
      <c r="F37" s="48">
        <v>3500</v>
      </c>
      <c r="G37" s="45">
        <f t="shared" si="7"/>
        <v>0</v>
      </c>
      <c r="H37" s="22"/>
      <c r="I37" s="23">
        <v>354266.66240000003</v>
      </c>
      <c r="J37" s="24">
        <f t="shared" si="0"/>
        <v>3736.2018814596081</v>
      </c>
      <c r="K37" s="26">
        <f t="shared" si="1"/>
        <v>4.4257409575558739</v>
      </c>
      <c r="L37" s="22"/>
      <c r="M37" s="20">
        <v>33858</v>
      </c>
      <c r="N37" s="26">
        <v>2.2130000000000001</v>
      </c>
      <c r="O37" s="25">
        <f t="shared" si="2"/>
        <v>4.0027637111907168</v>
      </c>
      <c r="P37" s="22"/>
      <c r="Q37" s="24">
        <v>283000</v>
      </c>
      <c r="R37" s="24">
        <f t="shared" si="3"/>
        <v>3341.678970681291</v>
      </c>
      <c r="S37" s="26">
        <f t="shared" si="4"/>
        <v>3.5354291665585529</v>
      </c>
      <c r="T37" s="27">
        <f t="shared" si="5"/>
        <v>0.89440535514526576</v>
      </c>
      <c r="U37" s="22"/>
      <c r="V37" s="38">
        <f t="shared" si="6"/>
        <v>3.9584064129237104</v>
      </c>
      <c r="W37" s="22"/>
      <c r="X37" s="42">
        <f>I37-'(A) Current Law'!J35</f>
        <v>-49190.33759999997</v>
      </c>
      <c r="Y37" s="42">
        <f>J37-'(A) Current Law'!K35</f>
        <v>-518.77597131406901</v>
      </c>
      <c r="Z37" s="38">
        <f>O37-'(A) Current Law'!P35</f>
        <v>-0.43342534652109155</v>
      </c>
      <c r="AA37" s="44">
        <f>N37-'(A) Current Law'!O35</f>
        <v>0.34200000000000008</v>
      </c>
      <c r="AB37" s="42">
        <f>Q37-'(A) Current Law'!R35</f>
        <v>0</v>
      </c>
      <c r="AC37" s="42">
        <f>M37-'(A) Current Law'!N35</f>
        <v>-14496</v>
      </c>
      <c r="AD37" s="38">
        <f>S37-'(A) Current Law'!T35</f>
        <v>0</v>
      </c>
    </row>
    <row r="38" spans="1:30">
      <c r="A38" s="1" t="s">
        <v>76</v>
      </c>
      <c r="B38" s="2" t="s">
        <v>77</v>
      </c>
      <c r="C38" s="20">
        <v>7830666574</v>
      </c>
      <c r="D38" s="21">
        <v>11261.85</v>
      </c>
      <c r="E38" s="22"/>
      <c r="F38" s="48">
        <v>3500</v>
      </c>
      <c r="G38" s="45">
        <f t="shared" si="7"/>
        <v>0</v>
      </c>
      <c r="H38" s="22"/>
      <c r="I38" s="23">
        <v>39416475</v>
      </c>
      <c r="J38" s="24">
        <f t="shared" si="0"/>
        <v>3500</v>
      </c>
      <c r="K38" s="26">
        <f t="shared" si="1"/>
        <v>5.033604052415372</v>
      </c>
      <c r="L38" s="22"/>
      <c r="M38" s="20">
        <v>5692447</v>
      </c>
      <c r="N38" s="26">
        <v>2.5169999999999999</v>
      </c>
      <c r="O38" s="25">
        <f t="shared" si="2"/>
        <v>4.3066612122106172</v>
      </c>
      <c r="P38" s="22"/>
      <c r="Q38" s="24">
        <v>16800000</v>
      </c>
      <c r="R38" s="24">
        <f t="shared" si="3"/>
        <v>1997.2248786833425</v>
      </c>
      <c r="S38" s="26">
        <f t="shared" si="4"/>
        <v>2.1454112292024656</v>
      </c>
      <c r="T38" s="27">
        <f t="shared" si="5"/>
        <v>0.57063567962381212</v>
      </c>
      <c r="U38" s="22"/>
      <c r="V38" s="38">
        <f t="shared" si="6"/>
        <v>2.8723540694072209</v>
      </c>
      <c r="W38" s="22"/>
      <c r="X38" s="42">
        <f>I38-'(A) Current Law'!J36</f>
        <v>12161933</v>
      </c>
      <c r="Y38" s="42">
        <f>J38-'(A) Current Law'!K36</f>
        <v>1079.9231920155216</v>
      </c>
      <c r="Z38" s="38">
        <f>O38-'(A) Current Law'!P36</f>
        <v>1.299239458589672</v>
      </c>
      <c r="AA38" s="44">
        <f>N38-'(A) Current Law'!O36</f>
        <v>0.77699999999999991</v>
      </c>
      <c r="AB38" s="42">
        <f>Q38-'(A) Current Law'!R36</f>
        <v>0</v>
      </c>
      <c r="AC38" s="42">
        <f>M38-'(A) Current Law'!N36</f>
        <v>1988022</v>
      </c>
      <c r="AD38" s="38">
        <f>S38-'(A) Current Law'!T36</f>
        <v>0</v>
      </c>
    </row>
    <row r="39" spans="1:30">
      <c r="A39" s="1" t="s">
        <v>78</v>
      </c>
      <c r="B39" s="2" t="s">
        <v>79</v>
      </c>
      <c r="C39" s="20">
        <v>7255135266</v>
      </c>
      <c r="D39" s="21">
        <v>12234.460000000001</v>
      </c>
      <c r="E39" s="22"/>
      <c r="F39" s="48">
        <v>3500</v>
      </c>
      <c r="G39" s="45">
        <f t="shared" si="7"/>
        <v>0</v>
      </c>
      <c r="H39" s="22"/>
      <c r="I39" s="23">
        <v>42820610</v>
      </c>
      <c r="J39" s="24">
        <f t="shared" si="0"/>
        <v>3499.9999999999995</v>
      </c>
      <c r="K39" s="26">
        <f t="shared" si="1"/>
        <v>5.9021104955371069</v>
      </c>
      <c r="L39" s="22"/>
      <c r="M39" s="20">
        <v>8423371</v>
      </c>
      <c r="N39" s="26">
        <v>2.9510000000000001</v>
      </c>
      <c r="O39" s="25">
        <f t="shared" si="2"/>
        <v>4.7410885860663434</v>
      </c>
      <c r="P39" s="22"/>
      <c r="Q39" s="24">
        <v>24200000</v>
      </c>
      <c r="R39" s="24">
        <f t="shared" si="3"/>
        <v>2666.5149912623847</v>
      </c>
      <c r="S39" s="26">
        <f t="shared" si="4"/>
        <v>3.3355684095111675</v>
      </c>
      <c r="T39" s="27">
        <f t="shared" si="5"/>
        <v>0.76186142607496721</v>
      </c>
      <c r="U39" s="22"/>
      <c r="V39" s="38">
        <f t="shared" si="6"/>
        <v>4.496590318981931</v>
      </c>
      <c r="W39" s="22"/>
      <c r="X39" s="42">
        <f>I39-'(A) Current Law'!J37</f>
        <v>14702351</v>
      </c>
      <c r="Y39" s="42">
        <f>J39-'(A) Current Law'!K37</f>
        <v>1201.7163814340802</v>
      </c>
      <c r="Z39" s="38">
        <f>O39-'(A) Current Law'!P37</f>
        <v>1.5363901004351042</v>
      </c>
      <c r="AA39" s="44">
        <f>N39-'(A) Current Law'!O37</f>
        <v>1.0130000000000001</v>
      </c>
      <c r="AB39" s="42">
        <f>Q39-'(A) Current Law'!R37</f>
        <v>949479</v>
      </c>
      <c r="AC39" s="42">
        <f>M39-'(A) Current Law'!N37</f>
        <v>3555633</v>
      </c>
      <c r="AD39" s="38">
        <f>S39-'(A) Current Law'!T37</f>
        <v>0.13086992387992824</v>
      </c>
    </row>
    <row r="40" spans="1:30">
      <c r="A40" s="1" t="s">
        <v>80</v>
      </c>
      <c r="B40" s="2" t="s">
        <v>81</v>
      </c>
      <c r="C40" s="20">
        <v>2536695971</v>
      </c>
      <c r="D40" s="21">
        <v>3277.27</v>
      </c>
      <c r="E40" s="22"/>
      <c r="F40" s="48">
        <v>3500</v>
      </c>
      <c r="G40" s="45">
        <f t="shared" si="7"/>
        <v>0</v>
      </c>
      <c r="H40" s="22"/>
      <c r="I40" s="23">
        <v>11470445</v>
      </c>
      <c r="J40" s="24">
        <f t="shared" si="0"/>
        <v>3500</v>
      </c>
      <c r="K40" s="26">
        <f t="shared" si="1"/>
        <v>4.5218051871932428</v>
      </c>
      <c r="L40" s="22"/>
      <c r="M40" s="20">
        <v>1194732</v>
      </c>
      <c r="N40" s="26">
        <v>2.2610000000000001</v>
      </c>
      <c r="O40" s="25">
        <f t="shared" si="2"/>
        <v>4.0508256083795384</v>
      </c>
      <c r="P40" s="22"/>
      <c r="Q40" s="24">
        <v>4850000</v>
      </c>
      <c r="R40" s="24">
        <f t="shared" si="3"/>
        <v>1844.4412575100616</v>
      </c>
      <c r="S40" s="26">
        <f t="shared" si="4"/>
        <v>1.9119358628097887</v>
      </c>
      <c r="T40" s="27">
        <f t="shared" si="5"/>
        <v>0.52698321643144619</v>
      </c>
      <c r="U40" s="22"/>
      <c r="V40" s="38">
        <f t="shared" si="6"/>
        <v>2.3829154416234926</v>
      </c>
      <c r="W40" s="22"/>
      <c r="X40" s="42">
        <f>I40-'(A) Current Law'!J38</f>
        <v>2763665</v>
      </c>
      <c r="Y40" s="42">
        <f>J40-'(A) Current Law'!K38</f>
        <v>843.28267124771537</v>
      </c>
      <c r="Z40" s="38">
        <f>O40-'(A) Current Law'!P38</f>
        <v>1.0675378645918143</v>
      </c>
      <c r="AA40" s="44">
        <f>N40-'(A) Current Law'!O38</f>
        <v>0.54500000000000015</v>
      </c>
      <c r="AB40" s="42">
        <f>Q40-'(A) Current Law'!R38</f>
        <v>0</v>
      </c>
      <c r="AC40" s="42">
        <f>M40-'(A) Current Law'!N38</f>
        <v>55646</v>
      </c>
      <c r="AD40" s="38">
        <f>S40-'(A) Current Law'!T38</f>
        <v>0</v>
      </c>
    </row>
    <row r="41" spans="1:30">
      <c r="A41" s="1" t="s">
        <v>82</v>
      </c>
      <c r="B41" s="2" t="s">
        <v>83</v>
      </c>
      <c r="C41" s="20">
        <v>1739917530</v>
      </c>
      <c r="D41" s="21">
        <v>2584.0699999999997</v>
      </c>
      <c r="E41" s="22"/>
      <c r="F41" s="48">
        <v>3500</v>
      </c>
      <c r="G41" s="45">
        <f t="shared" si="7"/>
        <v>0</v>
      </c>
      <c r="H41" s="22"/>
      <c r="I41" s="23">
        <v>9044244.9999999981</v>
      </c>
      <c r="J41" s="24">
        <f t="shared" si="0"/>
        <v>3499.9999999999995</v>
      </c>
      <c r="K41" s="26">
        <f t="shared" si="1"/>
        <v>5.1980883254851724</v>
      </c>
      <c r="L41" s="22"/>
      <c r="M41" s="20">
        <v>1407617</v>
      </c>
      <c r="N41" s="26">
        <v>2.5990000000000002</v>
      </c>
      <c r="O41" s="25">
        <f t="shared" si="2"/>
        <v>4.3890746936724057</v>
      </c>
      <c r="P41" s="22"/>
      <c r="Q41" s="24">
        <v>3780000</v>
      </c>
      <c r="R41" s="24">
        <f t="shared" si="3"/>
        <v>2007.5373345149321</v>
      </c>
      <c r="S41" s="26">
        <f t="shared" si="4"/>
        <v>2.1725167629065729</v>
      </c>
      <c r="T41" s="27">
        <f t="shared" si="5"/>
        <v>0.57358209557569495</v>
      </c>
      <c r="U41" s="22"/>
      <c r="V41" s="38">
        <f t="shared" si="6"/>
        <v>2.9815303947193406</v>
      </c>
      <c r="W41" s="22"/>
      <c r="X41" s="42">
        <f>I41-'(A) Current Law'!J39</f>
        <v>2755993.9999999981</v>
      </c>
      <c r="Y41" s="42">
        <f>J41-'(A) Current Law'!K39</f>
        <v>1066.5322533832282</v>
      </c>
      <c r="Z41" s="38">
        <f>O41-'(A) Current Law'!P39</f>
        <v>1.3149824405757888</v>
      </c>
      <c r="AA41" s="44">
        <f>N41-'(A) Current Law'!O39</f>
        <v>0.79200000000000026</v>
      </c>
      <c r="AB41" s="42">
        <f>Q41-'(A) Current Law'!R39</f>
        <v>0</v>
      </c>
      <c r="AC41" s="42">
        <f>M41-'(A) Current Law'!N39</f>
        <v>468033</v>
      </c>
      <c r="AD41" s="38">
        <f>S41-'(A) Current Law'!T39</f>
        <v>0</v>
      </c>
    </row>
    <row r="42" spans="1:30">
      <c r="A42" s="1" t="s">
        <v>84</v>
      </c>
      <c r="B42" s="2" t="s">
        <v>85</v>
      </c>
      <c r="C42" s="20">
        <v>2704549038</v>
      </c>
      <c r="D42" s="21">
        <v>3726.22</v>
      </c>
      <c r="E42" s="22"/>
      <c r="F42" s="48">
        <v>3500</v>
      </c>
      <c r="G42" s="45">
        <f t="shared" si="7"/>
        <v>0</v>
      </c>
      <c r="H42" s="22"/>
      <c r="I42" s="23">
        <v>13041770</v>
      </c>
      <c r="J42" s="24">
        <f t="shared" si="0"/>
        <v>3500</v>
      </c>
      <c r="K42" s="26">
        <f t="shared" si="1"/>
        <v>4.8221606695822086</v>
      </c>
      <c r="L42" s="22"/>
      <c r="M42" s="20">
        <v>1679581</v>
      </c>
      <c r="N42" s="26">
        <v>2.411</v>
      </c>
      <c r="O42" s="25">
        <f t="shared" si="2"/>
        <v>4.2011399462005246</v>
      </c>
      <c r="P42" s="22"/>
      <c r="Q42" s="24">
        <v>7400000</v>
      </c>
      <c r="R42" s="24">
        <f t="shared" si="3"/>
        <v>2436.6733579874513</v>
      </c>
      <c r="S42" s="26">
        <f t="shared" si="4"/>
        <v>2.7361308284771431</v>
      </c>
      <c r="T42" s="27">
        <f t="shared" si="5"/>
        <v>0.69619238799641459</v>
      </c>
      <c r="U42" s="22"/>
      <c r="V42" s="38">
        <f t="shared" si="6"/>
        <v>3.357151551858828</v>
      </c>
      <c r="W42" s="22"/>
      <c r="X42" s="42">
        <f>I42-'(A) Current Law'!J40</f>
        <v>3578993</v>
      </c>
      <c r="Y42" s="42">
        <f>J42-'(A) Current Law'!K40</f>
        <v>960.4889136980637</v>
      </c>
      <c r="Z42" s="38">
        <f>O42-'(A) Current Law'!P40</f>
        <v>1.1844181617682321</v>
      </c>
      <c r="AA42" s="44">
        <f>N42-'(A) Current Law'!O40</f>
        <v>0.66199999999999992</v>
      </c>
      <c r="AB42" s="42">
        <f>Q42-'(A) Current Law'!R40</f>
        <v>0</v>
      </c>
      <c r="AC42" s="42">
        <f>M42-'(A) Current Law'!N40</f>
        <v>375676</v>
      </c>
      <c r="AD42" s="38">
        <f>S42-'(A) Current Law'!T40</f>
        <v>0</v>
      </c>
    </row>
    <row r="43" spans="1:30">
      <c r="A43" s="1" t="s">
        <v>86</v>
      </c>
      <c r="B43" s="2" t="s">
        <v>87</v>
      </c>
      <c r="C43" s="20">
        <v>566103273</v>
      </c>
      <c r="D43" s="21">
        <v>828.88</v>
      </c>
      <c r="E43" s="22"/>
      <c r="F43" s="48">
        <v>3500</v>
      </c>
      <c r="G43" s="45">
        <f t="shared" si="7"/>
        <v>0</v>
      </c>
      <c r="H43" s="22"/>
      <c r="I43" s="23">
        <v>2901080</v>
      </c>
      <c r="J43" s="24">
        <f t="shared" si="0"/>
        <v>3500</v>
      </c>
      <c r="K43" s="26">
        <f t="shared" si="1"/>
        <v>5.1246479898023836</v>
      </c>
      <c r="L43" s="22"/>
      <c r="M43" s="20">
        <v>437087</v>
      </c>
      <c r="N43" s="26">
        <v>2.5619999999999998</v>
      </c>
      <c r="O43" s="25">
        <f t="shared" si="2"/>
        <v>4.3525503517094135</v>
      </c>
      <c r="P43" s="22"/>
      <c r="Q43" s="24">
        <v>1056000</v>
      </c>
      <c r="R43" s="24">
        <f t="shared" si="3"/>
        <v>1801.3307113213011</v>
      </c>
      <c r="S43" s="26">
        <f t="shared" si="4"/>
        <v>1.8653840215476019</v>
      </c>
      <c r="T43" s="27">
        <f t="shared" si="5"/>
        <v>0.51466591752037172</v>
      </c>
      <c r="U43" s="22"/>
      <c r="V43" s="38">
        <f t="shared" si="6"/>
        <v>2.6374816596405721</v>
      </c>
      <c r="W43" s="22"/>
      <c r="X43" s="42">
        <f>I43-'(A) Current Law'!J41</f>
        <v>559160</v>
      </c>
      <c r="Y43" s="42">
        <f>J43-'(A) Current Law'!K41</f>
        <v>674.59704661712203</v>
      </c>
      <c r="Z43" s="38">
        <f>O43-'(A) Current Law'!P41</f>
        <v>1.0168144708818883</v>
      </c>
      <c r="AA43" s="44">
        <f>N43-'(A) Current Law'!O41</f>
        <v>0.49399999999999977</v>
      </c>
      <c r="AB43" s="42">
        <f>Q43-'(A) Current Law'!R41</f>
        <v>0</v>
      </c>
      <c r="AC43" s="42">
        <f>M43-'(A) Current Law'!N41</f>
        <v>-16462</v>
      </c>
      <c r="AD43" s="38">
        <f>S43-'(A) Current Law'!T41</f>
        <v>0</v>
      </c>
    </row>
    <row r="44" spans="1:30">
      <c r="A44" s="1" t="s">
        <v>88</v>
      </c>
      <c r="B44" s="2" t="s">
        <v>89</v>
      </c>
      <c r="C44" s="20">
        <v>2230059819</v>
      </c>
      <c r="D44" s="21">
        <v>1094.28</v>
      </c>
      <c r="E44" s="22"/>
      <c r="F44" s="48">
        <v>3500</v>
      </c>
      <c r="G44" s="45">
        <f t="shared" si="7"/>
        <v>0</v>
      </c>
      <c r="H44" s="22"/>
      <c r="I44" s="23">
        <v>3829980</v>
      </c>
      <c r="J44" s="24">
        <f t="shared" si="0"/>
        <v>3500</v>
      </c>
      <c r="K44" s="26">
        <f t="shared" si="1"/>
        <v>1.7174337510450433</v>
      </c>
      <c r="L44" s="22"/>
      <c r="M44" s="20">
        <v>0</v>
      </c>
      <c r="N44" s="26">
        <v>0.85899999999999999</v>
      </c>
      <c r="O44" s="25">
        <f t="shared" si="2"/>
        <v>1.7174337510450433</v>
      </c>
      <c r="P44" s="22"/>
      <c r="Q44" s="24">
        <v>2139000</v>
      </c>
      <c r="R44" s="24">
        <f t="shared" si="3"/>
        <v>1954.7099462660381</v>
      </c>
      <c r="S44" s="26">
        <f t="shared" si="4"/>
        <v>0.95916709577735315</v>
      </c>
      <c r="T44" s="27">
        <f t="shared" si="5"/>
        <v>0.55848855607601089</v>
      </c>
      <c r="U44" s="22"/>
      <c r="V44" s="38">
        <f t="shared" si="6"/>
        <v>0.95916709577735315</v>
      </c>
      <c r="W44" s="22"/>
      <c r="X44" s="42">
        <f>I44-'(A) Current Law'!J42</f>
        <v>1010212</v>
      </c>
      <c r="Y44" s="42">
        <f>J44-'(A) Current Law'!K42</f>
        <v>923.17505574441657</v>
      </c>
      <c r="Z44" s="38">
        <f>O44-'(A) Current Law'!P42</f>
        <v>0.4529977139595287</v>
      </c>
      <c r="AA44" s="44">
        <f>N44-'(A) Current Law'!O42</f>
        <v>0.22699999999999998</v>
      </c>
      <c r="AB44" s="42">
        <f>Q44-'(A) Current Law'!R42</f>
        <v>0</v>
      </c>
      <c r="AC44" s="42">
        <f>M44-'(A) Current Law'!N42</f>
        <v>0</v>
      </c>
      <c r="AD44" s="38">
        <f>S44-'(A) Current Law'!T42</f>
        <v>0</v>
      </c>
    </row>
    <row r="45" spans="1:30">
      <c r="A45" s="1" t="s">
        <v>90</v>
      </c>
      <c r="B45" s="2" t="s">
        <v>91</v>
      </c>
      <c r="C45" s="20">
        <v>1241660007</v>
      </c>
      <c r="D45" s="21">
        <v>2605.06</v>
      </c>
      <c r="E45" s="22"/>
      <c r="F45" s="48">
        <v>3500</v>
      </c>
      <c r="G45" s="45">
        <f t="shared" si="7"/>
        <v>0</v>
      </c>
      <c r="H45" s="22"/>
      <c r="I45" s="23">
        <v>9117710</v>
      </c>
      <c r="J45" s="24">
        <f t="shared" si="0"/>
        <v>3500</v>
      </c>
      <c r="K45" s="26">
        <f t="shared" si="1"/>
        <v>7.3431615326239621</v>
      </c>
      <c r="L45" s="22"/>
      <c r="M45" s="20">
        <v>2336537</v>
      </c>
      <c r="N45" s="26">
        <v>3.6720000000000002</v>
      </c>
      <c r="O45" s="25">
        <f t="shared" si="2"/>
        <v>5.4613766745891494</v>
      </c>
      <c r="P45" s="22"/>
      <c r="Q45" s="24">
        <v>3745358</v>
      </c>
      <c r="R45" s="24">
        <f t="shared" si="3"/>
        <v>2334.6468027607812</v>
      </c>
      <c r="S45" s="26">
        <f t="shared" si="4"/>
        <v>3.0164118831927555</v>
      </c>
      <c r="T45" s="27">
        <f t="shared" si="5"/>
        <v>0.66704194364593739</v>
      </c>
      <c r="U45" s="22"/>
      <c r="V45" s="38">
        <f t="shared" si="6"/>
        <v>4.8981967412275687</v>
      </c>
      <c r="W45" s="22"/>
      <c r="X45" s="42">
        <f>I45-'(A) Current Law'!J43</f>
        <v>2180794</v>
      </c>
      <c r="Y45" s="42">
        <f>J45-'(A) Current Law'!K43</f>
        <v>837.13772427506456</v>
      </c>
      <c r="Z45" s="38">
        <f>O45-'(A) Current Law'!P43</f>
        <v>1.4007892580855268</v>
      </c>
      <c r="AA45" s="44">
        <f>N45-'(A) Current Law'!O43</f>
        <v>0.879</v>
      </c>
      <c r="AB45" s="42">
        <f>Q45-'(A) Current Law'!R43</f>
        <v>0</v>
      </c>
      <c r="AC45" s="42">
        <f>M45-'(A) Current Law'!N43</f>
        <v>441490</v>
      </c>
      <c r="AD45" s="38">
        <f>S45-'(A) Current Law'!T43</f>
        <v>0</v>
      </c>
    </row>
    <row r="46" spans="1:30">
      <c r="A46" s="1" t="s">
        <v>92</v>
      </c>
      <c r="B46" s="2" t="s">
        <v>93</v>
      </c>
      <c r="C46" s="20">
        <v>3259298505.8000002</v>
      </c>
      <c r="D46" s="21">
        <v>893.58</v>
      </c>
      <c r="E46" s="22"/>
      <c r="F46" s="48">
        <v>3500</v>
      </c>
      <c r="G46" s="45">
        <f t="shared" si="7"/>
        <v>0</v>
      </c>
      <c r="H46" s="22"/>
      <c r="I46" s="23">
        <v>3136430.0436</v>
      </c>
      <c r="J46" s="24">
        <f t="shared" si="0"/>
        <v>3509.9599852279594</v>
      </c>
      <c r="K46" s="26">
        <f t="shared" si="1"/>
        <v>0.96230217576532096</v>
      </c>
      <c r="L46" s="22"/>
      <c r="M46" s="20">
        <v>0</v>
      </c>
      <c r="N46" s="26">
        <v>0.48099999999999998</v>
      </c>
      <c r="O46" s="25">
        <f t="shared" si="2"/>
        <v>0.96230217576532096</v>
      </c>
      <c r="P46" s="22"/>
      <c r="Q46" s="24">
        <v>2180316</v>
      </c>
      <c r="R46" s="24">
        <f t="shared" si="3"/>
        <v>2439.9785133955547</v>
      </c>
      <c r="S46" s="26">
        <f t="shared" si="4"/>
        <v>0.6689525356821644</v>
      </c>
      <c r="T46" s="27">
        <f t="shared" si="5"/>
        <v>0.69515849857675427</v>
      </c>
      <c r="U46" s="22"/>
      <c r="V46" s="38">
        <f t="shared" si="6"/>
        <v>0.6689525356821644</v>
      </c>
      <c r="W46" s="22"/>
      <c r="X46" s="42">
        <f>I46-'(A) Current Law'!J44</f>
        <v>1025285.0436</v>
      </c>
      <c r="Y46" s="42">
        <f>J46-'(A) Current Law'!K44</f>
        <v>1147.3903216276103</v>
      </c>
      <c r="Z46" s="38">
        <f>O46-'(A) Current Law'!P44</f>
        <v>0.31457230498387312</v>
      </c>
      <c r="AA46" s="44">
        <f>N46-'(A) Current Law'!O44</f>
        <v>0.15699999999999997</v>
      </c>
      <c r="AB46" s="42">
        <f>Q46-'(A) Current Law'!R44</f>
        <v>69171</v>
      </c>
      <c r="AC46" s="42">
        <f>M46-'(A) Current Law'!N44</f>
        <v>0</v>
      </c>
      <c r="AD46" s="38">
        <f>S46-'(A) Current Law'!T44</f>
        <v>2.1222664900716559E-2</v>
      </c>
    </row>
    <row r="47" spans="1:30">
      <c r="A47" s="1" t="s">
        <v>94</v>
      </c>
      <c r="B47" s="2" t="s">
        <v>95</v>
      </c>
      <c r="C47" s="20">
        <v>6306254356</v>
      </c>
      <c r="D47" s="21">
        <v>10925.039999999999</v>
      </c>
      <c r="E47" s="22"/>
      <c r="F47" s="48">
        <v>3500</v>
      </c>
      <c r="G47" s="45">
        <f t="shared" si="7"/>
        <v>0</v>
      </c>
      <c r="H47" s="22"/>
      <c r="I47" s="23">
        <v>38237640</v>
      </c>
      <c r="J47" s="24">
        <f t="shared" si="0"/>
        <v>3500.0000000000005</v>
      </c>
      <c r="K47" s="26">
        <f t="shared" si="1"/>
        <v>6.0634471496728191</v>
      </c>
      <c r="L47" s="22"/>
      <c r="M47" s="20">
        <v>7831654</v>
      </c>
      <c r="N47" s="26">
        <v>3.032</v>
      </c>
      <c r="O47" s="25">
        <f t="shared" si="2"/>
        <v>4.8215603563580718</v>
      </c>
      <c r="P47" s="22"/>
      <c r="Q47" s="24">
        <v>20200000</v>
      </c>
      <c r="R47" s="24">
        <f t="shared" si="3"/>
        <v>2565.8170587933778</v>
      </c>
      <c r="S47" s="26">
        <f t="shared" si="4"/>
        <v>3.2031692443202813</v>
      </c>
      <c r="T47" s="27">
        <f t="shared" si="5"/>
        <v>0.73309058822667927</v>
      </c>
      <c r="U47" s="22"/>
      <c r="V47" s="38">
        <f t="shared" si="6"/>
        <v>4.4450560376350285</v>
      </c>
      <c r="W47" s="22"/>
      <c r="X47" s="42">
        <f>I47-'(A) Current Law'!J45</f>
        <v>4570095</v>
      </c>
      <c r="Y47" s="42">
        <f>J47-'(A) Current Law'!K45</f>
        <v>418.31380022407257</v>
      </c>
      <c r="Z47" s="38">
        <f>O47-'(A) Current Law'!P45</f>
        <v>0.64573973235405013</v>
      </c>
      <c r="AA47" s="44">
        <f>N47-'(A) Current Law'!O45</f>
        <v>0.60199999999999987</v>
      </c>
      <c r="AB47" s="42">
        <f>Q47-'(A) Current Law'!R45</f>
        <v>0</v>
      </c>
      <c r="AC47" s="42">
        <f>M47-'(A) Current Law'!N45</f>
        <v>497896</v>
      </c>
      <c r="AD47" s="38">
        <f>S47-'(A) Current Law'!T45</f>
        <v>0</v>
      </c>
    </row>
    <row r="48" spans="1:30">
      <c r="A48" s="1" t="s">
        <v>96</v>
      </c>
      <c r="B48" s="2" t="s">
        <v>97</v>
      </c>
      <c r="C48" s="20">
        <v>352435795</v>
      </c>
      <c r="D48" s="21">
        <v>613.59999999999991</v>
      </c>
      <c r="E48" s="22"/>
      <c r="F48" s="48">
        <v>3500</v>
      </c>
      <c r="G48" s="45">
        <f t="shared" si="7"/>
        <v>0</v>
      </c>
      <c r="H48" s="22"/>
      <c r="I48" s="23">
        <v>2198757.7639999995</v>
      </c>
      <c r="J48" s="24">
        <f t="shared" si="0"/>
        <v>3583.3731486310298</v>
      </c>
      <c r="K48" s="26">
        <f t="shared" si="1"/>
        <v>6.2387470148995501</v>
      </c>
      <c r="L48" s="22"/>
      <c r="M48" s="20">
        <v>468443</v>
      </c>
      <c r="N48" s="26">
        <v>3.1190000000000002</v>
      </c>
      <c r="O48" s="25">
        <f t="shared" si="2"/>
        <v>4.9095886074795541</v>
      </c>
      <c r="P48" s="22"/>
      <c r="Q48" s="24">
        <v>950000</v>
      </c>
      <c r="R48" s="24">
        <f t="shared" si="3"/>
        <v>2311.6737288135596</v>
      </c>
      <c r="S48" s="26">
        <f t="shared" si="4"/>
        <v>2.6955264291471872</v>
      </c>
      <c r="T48" s="27">
        <f t="shared" si="5"/>
        <v>0.64511108191361466</v>
      </c>
      <c r="U48" s="22"/>
      <c r="V48" s="38">
        <f t="shared" si="6"/>
        <v>4.0246848365671823</v>
      </c>
      <c r="W48" s="22"/>
      <c r="X48" s="42">
        <f>I48-'(A) Current Law'!J46</f>
        <v>667237.7639999995</v>
      </c>
      <c r="Y48" s="42">
        <f>J48-'(A) Current Law'!K46</f>
        <v>1087.4148696219031</v>
      </c>
      <c r="Z48" s="38">
        <f>O48-'(A) Current Law'!P46</f>
        <v>1.4699606888681656</v>
      </c>
      <c r="AA48" s="44">
        <f>N48-'(A) Current Law'!O46</f>
        <v>0.94600000000000017</v>
      </c>
      <c r="AB48" s="42">
        <f>Q48-'(A) Current Law'!R46</f>
        <v>0</v>
      </c>
      <c r="AC48" s="42">
        <f>M48-'(A) Current Law'!N46</f>
        <v>149171</v>
      </c>
      <c r="AD48" s="38">
        <f>S48-'(A) Current Law'!T46</f>
        <v>0</v>
      </c>
    </row>
    <row r="49" spans="1:30">
      <c r="A49" s="1" t="s">
        <v>98</v>
      </c>
      <c r="B49" s="2" t="s">
        <v>99</v>
      </c>
      <c r="C49" s="20">
        <v>1040270385</v>
      </c>
      <c r="D49" s="21">
        <v>1105.56</v>
      </c>
      <c r="E49" s="22"/>
      <c r="F49" s="48">
        <v>3500</v>
      </c>
      <c r="G49" s="45">
        <f t="shared" si="7"/>
        <v>0</v>
      </c>
      <c r="H49" s="22"/>
      <c r="I49" s="23">
        <v>3869460</v>
      </c>
      <c r="J49" s="24">
        <f t="shared" si="0"/>
        <v>3500</v>
      </c>
      <c r="K49" s="26">
        <f t="shared" si="1"/>
        <v>3.7196675554692447</v>
      </c>
      <c r="L49" s="22"/>
      <c r="M49" s="20">
        <v>72812</v>
      </c>
      <c r="N49" s="26">
        <v>1.86</v>
      </c>
      <c r="O49" s="25">
        <f t="shared" si="2"/>
        <v>3.6496742142668994</v>
      </c>
      <c r="P49" s="22"/>
      <c r="Q49" s="24">
        <v>2380000</v>
      </c>
      <c r="R49" s="24">
        <f t="shared" si="3"/>
        <v>2218.6150005427116</v>
      </c>
      <c r="S49" s="26">
        <f t="shared" si="4"/>
        <v>2.2878667261108272</v>
      </c>
      <c r="T49" s="27">
        <f t="shared" si="5"/>
        <v>0.63389000015506036</v>
      </c>
      <c r="U49" s="22"/>
      <c r="V49" s="38">
        <f t="shared" si="6"/>
        <v>2.3578600673131724</v>
      </c>
      <c r="W49" s="22"/>
      <c r="X49" s="42">
        <f>I49-'(A) Current Law'!J47</f>
        <v>93367</v>
      </c>
      <c r="Y49" s="42">
        <f>J49-'(A) Current Law'!K47</f>
        <v>84.452223307644999</v>
      </c>
      <c r="Z49" s="38">
        <f>O49-'(A) Current Law'!P47</f>
        <v>0.11073947856354671</v>
      </c>
      <c r="AA49" s="44">
        <f>N49-'(A) Current Law'!O47</f>
        <v>0.502</v>
      </c>
      <c r="AB49" s="42">
        <f>Q49-'(A) Current Law'!R47</f>
        <v>0</v>
      </c>
      <c r="AC49" s="42">
        <f>M49-'(A) Current Law'!N47</f>
        <v>-21832</v>
      </c>
      <c r="AD49" s="38">
        <f>S49-'(A) Current Law'!T47</f>
        <v>0</v>
      </c>
    </row>
    <row r="50" spans="1:30">
      <c r="A50" s="1" t="s">
        <v>100</v>
      </c>
      <c r="B50" s="2" t="s">
        <v>101</v>
      </c>
      <c r="C50" s="20">
        <v>117444366</v>
      </c>
      <c r="D50" s="21">
        <v>172.41</v>
      </c>
      <c r="E50" s="22"/>
      <c r="F50" s="48">
        <v>3500</v>
      </c>
      <c r="G50" s="45">
        <f t="shared" si="7"/>
        <v>0</v>
      </c>
      <c r="H50" s="22"/>
      <c r="I50" s="23">
        <v>783980.97400000005</v>
      </c>
      <c r="J50" s="24">
        <f t="shared" si="0"/>
        <v>4547.189687373123</v>
      </c>
      <c r="K50" s="26">
        <f t="shared" si="1"/>
        <v>6.6753391473883052</v>
      </c>
      <c r="L50" s="22"/>
      <c r="M50" s="20">
        <v>181786</v>
      </c>
      <c r="N50" s="26">
        <v>3.3380000000000001</v>
      </c>
      <c r="O50" s="25">
        <f t="shared" si="2"/>
        <v>5.127491377491876</v>
      </c>
      <c r="P50" s="22"/>
      <c r="Q50" s="24">
        <v>463179</v>
      </c>
      <c r="R50" s="24">
        <f t="shared" si="3"/>
        <v>3740.8792993445854</v>
      </c>
      <c r="S50" s="26">
        <f t="shared" si="4"/>
        <v>3.943816257648324</v>
      </c>
      <c r="T50" s="27">
        <f t="shared" si="5"/>
        <v>0.82267940344174728</v>
      </c>
      <c r="U50" s="22"/>
      <c r="V50" s="38">
        <f t="shared" si="6"/>
        <v>5.4916640275447524</v>
      </c>
      <c r="W50" s="22"/>
      <c r="X50" s="42">
        <f>I50-'(A) Current Law'!J48</f>
        <v>66799.974000000046</v>
      </c>
      <c r="Y50" s="42">
        <f>J50-'(A) Current Law'!K48</f>
        <v>387.44837306420777</v>
      </c>
      <c r="Z50" s="38">
        <f>O50-'(A) Current Law'!P48</f>
        <v>0.48093387468241833</v>
      </c>
      <c r="AA50" s="44">
        <f>N50-'(A) Current Law'!O48</f>
        <v>0.61100000000000021</v>
      </c>
      <c r="AB50" s="42">
        <f>Q50-'(A) Current Law'!R48</f>
        <v>0</v>
      </c>
      <c r="AC50" s="42">
        <f>M50-'(A) Current Law'!N48</f>
        <v>10317</v>
      </c>
      <c r="AD50" s="38">
        <f>S50-'(A) Current Law'!T48</f>
        <v>0</v>
      </c>
    </row>
    <row r="51" spans="1:30">
      <c r="A51" s="1" t="s">
        <v>102</v>
      </c>
      <c r="B51" s="2" t="s">
        <v>103</v>
      </c>
      <c r="C51" s="20">
        <v>100798300</v>
      </c>
      <c r="D51" s="21">
        <v>178.59</v>
      </c>
      <c r="E51" s="22"/>
      <c r="F51" s="48">
        <v>3500</v>
      </c>
      <c r="G51" s="45">
        <f t="shared" si="7"/>
        <v>0</v>
      </c>
      <c r="H51" s="22"/>
      <c r="I51" s="23">
        <v>804601.64120000007</v>
      </c>
      <c r="J51" s="24">
        <f t="shared" si="0"/>
        <v>4505.3006394534968</v>
      </c>
      <c r="K51" s="26">
        <f t="shared" si="1"/>
        <v>7.9822937609066829</v>
      </c>
      <c r="L51" s="22"/>
      <c r="M51" s="20">
        <v>221865</v>
      </c>
      <c r="N51" s="26">
        <v>3.9910000000000001</v>
      </c>
      <c r="O51" s="25">
        <f t="shared" si="2"/>
        <v>5.7812149728715667</v>
      </c>
      <c r="P51" s="22"/>
      <c r="Q51" s="24">
        <v>85000</v>
      </c>
      <c r="R51" s="24">
        <f t="shared" si="3"/>
        <v>1718.2653004087574</v>
      </c>
      <c r="S51" s="26">
        <f t="shared" si="4"/>
        <v>0.84326819003891929</v>
      </c>
      <c r="T51" s="27">
        <f t="shared" si="5"/>
        <v>0.38138748951883195</v>
      </c>
      <c r="U51" s="22"/>
      <c r="V51" s="38">
        <f t="shared" si="6"/>
        <v>3.0443469780740346</v>
      </c>
      <c r="W51" s="22"/>
      <c r="X51" s="42">
        <f>I51-'(A) Current Law'!J49</f>
        <v>-49224.358799999929</v>
      </c>
      <c r="Y51" s="42">
        <f>J51-'(A) Current Law'!K49</f>
        <v>-275.62774399462432</v>
      </c>
      <c r="Z51" s="38">
        <f>O51-'(A) Current Law'!P49</f>
        <v>0.27880074564749702</v>
      </c>
      <c r="AA51" s="44">
        <f>N51-'(A) Current Law'!O49</f>
        <v>-0.24400000000000022</v>
      </c>
      <c r="AB51" s="42">
        <f>Q51-'(A) Current Law'!R49</f>
        <v>0</v>
      </c>
      <c r="AC51" s="42">
        <f>M51-'(A) Current Law'!N49</f>
        <v>-77327</v>
      </c>
      <c r="AD51" s="38">
        <f>S51-'(A) Current Law'!T49</f>
        <v>0</v>
      </c>
    </row>
    <row r="52" spans="1:30" ht="31.2">
      <c r="A52" s="1" t="s">
        <v>104</v>
      </c>
      <c r="B52" s="2" t="s">
        <v>105</v>
      </c>
      <c r="C52" s="20">
        <v>629371317</v>
      </c>
      <c r="D52" s="21">
        <v>880.01</v>
      </c>
      <c r="E52" s="22"/>
      <c r="F52" s="48">
        <v>3500</v>
      </c>
      <c r="G52" s="45">
        <f t="shared" si="7"/>
        <v>0</v>
      </c>
      <c r="H52" s="22"/>
      <c r="I52" s="23">
        <v>3087957.852</v>
      </c>
      <c r="J52" s="24">
        <f t="shared" si="0"/>
        <v>3509.0031386006976</v>
      </c>
      <c r="K52" s="26">
        <f t="shared" si="1"/>
        <v>4.9064165598128131</v>
      </c>
      <c r="L52" s="22"/>
      <c r="M52" s="20">
        <v>417309</v>
      </c>
      <c r="N52" s="26">
        <v>2.4529999999999998</v>
      </c>
      <c r="O52" s="25">
        <f t="shared" si="2"/>
        <v>4.2433596509133578</v>
      </c>
      <c r="P52" s="22"/>
      <c r="Q52" s="24">
        <v>1975000</v>
      </c>
      <c r="R52" s="24">
        <f t="shared" si="3"/>
        <v>2718.502062476563</v>
      </c>
      <c r="S52" s="26">
        <f t="shared" si="4"/>
        <v>3.1380521270244031</v>
      </c>
      <c r="T52" s="27">
        <f t="shared" si="5"/>
        <v>0.77472203788356631</v>
      </c>
      <c r="U52" s="22"/>
      <c r="V52" s="38">
        <f t="shared" si="6"/>
        <v>3.8011090359238597</v>
      </c>
      <c r="W52" s="22"/>
      <c r="X52" s="42">
        <f>I52-'(A) Current Law'!J50</f>
        <v>765653.85199999996</v>
      </c>
      <c r="Y52" s="42">
        <f>J52-'(A) Current Law'!K50</f>
        <v>870.05130850785781</v>
      </c>
      <c r="Z52" s="38">
        <f>O52-'(A) Current Law'!P50</f>
        <v>0.94939638312115893</v>
      </c>
      <c r="AA52" s="44">
        <f>N52-'(A) Current Law'!O50</f>
        <v>0.78999999999999981</v>
      </c>
      <c r="AB52" s="42">
        <f>Q52-'(A) Current Law'!R50</f>
        <v>0</v>
      </c>
      <c r="AC52" s="42">
        <f>M52-'(A) Current Law'!N50</f>
        <v>168131</v>
      </c>
      <c r="AD52" s="38">
        <f>S52-'(A) Current Law'!T50</f>
        <v>0</v>
      </c>
    </row>
    <row r="53" spans="1:30">
      <c r="A53" s="1" t="s">
        <v>106</v>
      </c>
      <c r="B53" s="2" t="s">
        <v>107</v>
      </c>
      <c r="C53" s="20">
        <v>1167001208</v>
      </c>
      <c r="D53" s="21">
        <v>2674.0099999999998</v>
      </c>
      <c r="E53" s="22"/>
      <c r="F53" s="48">
        <v>3500</v>
      </c>
      <c r="G53" s="45">
        <f t="shared" si="7"/>
        <v>0</v>
      </c>
      <c r="H53" s="22"/>
      <c r="I53" s="23">
        <v>9359035</v>
      </c>
      <c r="J53" s="24">
        <f t="shared" si="0"/>
        <v>3500.0000000000005</v>
      </c>
      <c r="K53" s="26">
        <f t="shared" si="1"/>
        <v>8.0197303446150343</v>
      </c>
      <c r="L53" s="22"/>
      <c r="M53" s="20">
        <v>2590656</v>
      </c>
      <c r="N53" s="26">
        <v>4.01</v>
      </c>
      <c r="O53" s="25">
        <f t="shared" si="2"/>
        <v>5.7998046219674517</v>
      </c>
      <c r="P53" s="22"/>
      <c r="Q53" s="24">
        <v>2400000</v>
      </c>
      <c r="R53" s="24">
        <f t="shared" si="3"/>
        <v>1866.3565207310371</v>
      </c>
      <c r="S53" s="26">
        <f t="shared" si="4"/>
        <v>2.0565531411172282</v>
      </c>
      <c r="T53" s="27">
        <f t="shared" si="5"/>
        <v>0.53324472020886771</v>
      </c>
      <c r="U53" s="22"/>
      <c r="V53" s="38">
        <f t="shared" si="6"/>
        <v>4.276478863764809</v>
      </c>
      <c r="W53" s="22"/>
      <c r="X53" s="42">
        <f>I53-'(A) Current Law'!J51</f>
        <v>2975365</v>
      </c>
      <c r="Y53" s="42">
        <f>J53-'(A) Current Law'!K51</f>
        <v>1112.6977834787458</v>
      </c>
      <c r="Z53" s="38">
        <f>O53-'(A) Current Law'!P51</f>
        <v>1.7976956541419442</v>
      </c>
      <c r="AA53" s="44">
        <f>N53-'(A) Current Law'!O51</f>
        <v>1.2749999999999999</v>
      </c>
      <c r="AB53" s="42">
        <f>Q53-'(A) Current Law'!R51</f>
        <v>0</v>
      </c>
      <c r="AC53" s="42">
        <f>M53-'(A) Current Law'!N51</f>
        <v>877452</v>
      </c>
      <c r="AD53" s="38">
        <f>S53-'(A) Current Law'!T51</f>
        <v>0</v>
      </c>
    </row>
    <row r="54" spans="1:30">
      <c r="A54" s="1" t="s">
        <v>108</v>
      </c>
      <c r="B54" s="2" t="s">
        <v>109</v>
      </c>
      <c r="C54" s="20">
        <v>579750674</v>
      </c>
      <c r="D54" s="21">
        <v>616.89</v>
      </c>
      <c r="E54" s="22"/>
      <c r="F54" s="48">
        <v>3500</v>
      </c>
      <c r="G54" s="45">
        <f t="shared" si="7"/>
        <v>0</v>
      </c>
      <c r="H54" s="22"/>
      <c r="I54" s="23">
        <v>2238915.7363999998</v>
      </c>
      <c r="J54" s="24">
        <f t="shared" si="0"/>
        <v>3629.3597503606798</v>
      </c>
      <c r="K54" s="26">
        <f t="shared" si="1"/>
        <v>3.8618596524477691</v>
      </c>
      <c r="L54" s="22"/>
      <c r="M54" s="20">
        <v>81742</v>
      </c>
      <c r="N54" s="26">
        <v>1.931</v>
      </c>
      <c r="O54" s="25">
        <f t="shared" si="2"/>
        <v>3.7208645597883336</v>
      </c>
      <c r="P54" s="22"/>
      <c r="Q54" s="24">
        <v>1455000</v>
      </c>
      <c r="R54" s="24">
        <f t="shared" si="3"/>
        <v>2491.1118675938983</v>
      </c>
      <c r="S54" s="26">
        <f t="shared" si="4"/>
        <v>2.5096995402544371</v>
      </c>
      <c r="T54" s="27">
        <f t="shared" si="5"/>
        <v>0.68637777430201996</v>
      </c>
      <c r="U54" s="22"/>
      <c r="V54" s="38">
        <f t="shared" si="6"/>
        <v>2.6506946329138721</v>
      </c>
      <c r="W54" s="22"/>
      <c r="X54" s="42">
        <f>I54-'(A) Current Law'!J52</f>
        <v>270297.73639999982</v>
      </c>
      <c r="Y54" s="42">
        <f>J54-'(A) Current Law'!K52</f>
        <v>438.16196793593599</v>
      </c>
      <c r="Z54" s="38">
        <f>O54-'(A) Current Law'!P52</f>
        <v>0.7561884031548356</v>
      </c>
      <c r="AA54" s="44">
        <f>N54-'(A) Current Law'!O52</f>
        <v>0.2330000000000001</v>
      </c>
      <c r="AB54" s="42">
        <f>Q54-'(A) Current Law'!R52</f>
        <v>0</v>
      </c>
      <c r="AC54" s="42">
        <f>M54-'(A) Current Law'!N52</f>
        <v>-168103</v>
      </c>
      <c r="AD54" s="38">
        <f>S54-'(A) Current Law'!T52</f>
        <v>0</v>
      </c>
    </row>
    <row r="55" spans="1:30">
      <c r="A55" s="1" t="s">
        <v>110</v>
      </c>
      <c r="B55" s="2" t="s">
        <v>111</v>
      </c>
      <c r="C55" s="20">
        <v>503371138</v>
      </c>
      <c r="D55" s="21">
        <v>555.54</v>
      </c>
      <c r="E55" s="22"/>
      <c r="F55" s="48">
        <v>3500</v>
      </c>
      <c r="G55" s="45">
        <f t="shared" si="7"/>
        <v>0</v>
      </c>
      <c r="H55" s="22"/>
      <c r="I55" s="23">
        <v>1944389.9999999998</v>
      </c>
      <c r="J55" s="24">
        <f t="shared" si="0"/>
        <v>3500</v>
      </c>
      <c r="K55" s="26">
        <f t="shared" si="1"/>
        <v>3.8627363653098437</v>
      </c>
      <c r="L55" s="22"/>
      <c r="M55" s="20">
        <v>70989</v>
      </c>
      <c r="N55" s="26">
        <v>1.931</v>
      </c>
      <c r="O55" s="25">
        <f t="shared" si="2"/>
        <v>3.7217092093190289</v>
      </c>
      <c r="P55" s="22"/>
      <c r="Q55" s="24">
        <v>1200000</v>
      </c>
      <c r="R55" s="24">
        <f t="shared" si="3"/>
        <v>2287.8442596392701</v>
      </c>
      <c r="S55" s="26">
        <f t="shared" si="4"/>
        <v>2.3839269068303235</v>
      </c>
      <c r="T55" s="27">
        <f t="shared" si="5"/>
        <v>0.65366978846836288</v>
      </c>
      <c r="U55" s="22"/>
      <c r="V55" s="38">
        <f t="shared" si="6"/>
        <v>2.5249540628211387</v>
      </c>
      <c r="W55" s="22"/>
      <c r="X55" s="42">
        <f>I55-'(A) Current Law'!J53</f>
        <v>366635.99999999977</v>
      </c>
      <c r="Y55" s="42">
        <f>J55-'(A) Current Law'!K53</f>
        <v>659.96327897181118</v>
      </c>
      <c r="Z55" s="38">
        <f>O55-'(A) Current Law'!P53</f>
        <v>0.64432180456083232</v>
      </c>
      <c r="AA55" s="44">
        <f>N55-'(A) Current Law'!O53</f>
        <v>0.60699999999999998</v>
      </c>
      <c r="AB55" s="42">
        <f>Q55-'(A) Current Law'!R53</f>
        <v>0</v>
      </c>
      <c r="AC55" s="42">
        <f>M55-'(A) Current Law'!N53</f>
        <v>42303</v>
      </c>
      <c r="AD55" s="38">
        <f>S55-'(A) Current Law'!T53</f>
        <v>0</v>
      </c>
    </row>
    <row r="56" spans="1:30">
      <c r="A56" s="1" t="s">
        <v>112</v>
      </c>
      <c r="B56" s="2" t="s">
        <v>113</v>
      </c>
      <c r="C56" s="20">
        <v>154083776</v>
      </c>
      <c r="D56" s="21">
        <v>317.94</v>
      </c>
      <c r="E56" s="22"/>
      <c r="F56" s="48">
        <v>3500</v>
      </c>
      <c r="G56" s="45">
        <f t="shared" si="7"/>
        <v>0</v>
      </c>
      <c r="H56" s="22"/>
      <c r="I56" s="23">
        <v>1133086.6876000001</v>
      </c>
      <c r="J56" s="24">
        <f t="shared" si="0"/>
        <v>3563.8381065609865</v>
      </c>
      <c r="K56" s="26">
        <f t="shared" si="1"/>
        <v>7.3537053479270922</v>
      </c>
      <c r="L56" s="22"/>
      <c r="M56" s="20">
        <v>290744</v>
      </c>
      <c r="N56" s="26">
        <v>3.677</v>
      </c>
      <c r="O56" s="25">
        <f t="shared" si="2"/>
        <v>5.4667837813112792</v>
      </c>
      <c r="P56" s="22"/>
      <c r="Q56" s="24">
        <v>560000</v>
      </c>
      <c r="R56" s="24">
        <f t="shared" si="3"/>
        <v>2675.8004654966344</v>
      </c>
      <c r="S56" s="26">
        <f t="shared" si="4"/>
        <v>3.6343865300912666</v>
      </c>
      <c r="T56" s="27">
        <f t="shared" si="5"/>
        <v>0.75081987045666176</v>
      </c>
      <c r="U56" s="22"/>
      <c r="V56" s="38">
        <f t="shared" si="6"/>
        <v>5.52130809670708</v>
      </c>
      <c r="W56" s="22"/>
      <c r="X56" s="42">
        <f>I56-'(A) Current Law'!J54</f>
        <v>110450.68760000006</v>
      </c>
      <c r="Y56" s="42">
        <f>J56-'(A) Current Law'!K54</f>
        <v>347.39475246901929</v>
      </c>
      <c r="Z56" s="38">
        <f>O56-'(A) Current Law'!P54</f>
        <v>4.7095727975929869E-2</v>
      </c>
      <c r="AA56" s="44">
        <f>N56-'(A) Current Law'!O54</f>
        <v>1.1930000000000001</v>
      </c>
      <c r="AB56" s="42">
        <f>Q56-'(A) Current Law'!R54</f>
        <v>0</v>
      </c>
      <c r="AC56" s="42">
        <f>M56-'(A) Current Law'!N54</f>
        <v>103194</v>
      </c>
      <c r="AD56" s="38">
        <f>S56-'(A) Current Law'!T54</f>
        <v>0</v>
      </c>
    </row>
    <row r="57" spans="1:30">
      <c r="A57" s="1" t="s">
        <v>114</v>
      </c>
      <c r="B57" s="2" t="s">
        <v>115</v>
      </c>
      <c r="C57" s="20">
        <v>195440486</v>
      </c>
      <c r="D57" s="21">
        <v>175.04</v>
      </c>
      <c r="E57" s="22"/>
      <c r="F57" s="48">
        <v>3500</v>
      </c>
      <c r="G57" s="45">
        <f t="shared" si="7"/>
        <v>0</v>
      </c>
      <c r="H57" s="22"/>
      <c r="I57" s="23">
        <v>784118.80960000004</v>
      </c>
      <c r="J57" s="24">
        <f t="shared" si="0"/>
        <v>4479.6549908592324</v>
      </c>
      <c r="K57" s="26">
        <f t="shared" si="1"/>
        <v>4.0120592495865983</v>
      </c>
      <c r="L57" s="22"/>
      <c r="M57" s="20">
        <v>42216</v>
      </c>
      <c r="N57" s="26">
        <v>2.0059999999999998</v>
      </c>
      <c r="O57" s="25">
        <f t="shared" si="2"/>
        <v>3.7960548747305105</v>
      </c>
      <c r="P57" s="22"/>
      <c r="Q57" s="24">
        <v>398281</v>
      </c>
      <c r="R57" s="24">
        <f t="shared" si="3"/>
        <v>2516.5505027422305</v>
      </c>
      <c r="S57" s="26">
        <f t="shared" si="4"/>
        <v>2.0378633319608102</v>
      </c>
      <c r="T57" s="27">
        <f t="shared" si="5"/>
        <v>0.56177328563857476</v>
      </c>
      <c r="U57" s="22"/>
      <c r="V57" s="38">
        <f t="shared" si="6"/>
        <v>2.2538677068168975</v>
      </c>
      <c r="W57" s="22"/>
      <c r="X57" s="42">
        <f>I57-'(A) Current Law'!J55</f>
        <v>2324.8096000000369</v>
      </c>
      <c r="Y57" s="42">
        <f>J57-'(A) Current Law'!K55</f>
        <v>13.28159049360147</v>
      </c>
      <c r="Z57" s="38">
        <f>O57-'(A) Current Law'!P55</f>
        <v>0.34784404701081284</v>
      </c>
      <c r="AA57" s="44">
        <f>N57-'(A) Current Law'!O55</f>
        <v>0.18699999999999983</v>
      </c>
      <c r="AB57" s="42">
        <f>Q57-'(A) Current Law'!R55</f>
        <v>0</v>
      </c>
      <c r="AC57" s="42">
        <f>M57-'(A) Current Law'!N55</f>
        <v>-65658</v>
      </c>
      <c r="AD57" s="38">
        <f>S57-'(A) Current Law'!T55</f>
        <v>0</v>
      </c>
    </row>
    <row r="58" spans="1:30">
      <c r="A58" s="1" t="s">
        <v>116</v>
      </c>
      <c r="B58" s="2" t="s">
        <v>117</v>
      </c>
      <c r="C58" s="20">
        <v>2363998955.0300002</v>
      </c>
      <c r="D58" s="21">
        <v>1025.3</v>
      </c>
      <c r="E58" s="22"/>
      <c r="F58" s="48">
        <v>3500</v>
      </c>
      <c r="G58" s="45">
        <f t="shared" si="7"/>
        <v>0</v>
      </c>
      <c r="H58" s="22"/>
      <c r="I58" s="23">
        <v>3588550</v>
      </c>
      <c r="J58" s="24">
        <f t="shared" si="0"/>
        <v>3500</v>
      </c>
      <c r="K58" s="26">
        <f t="shared" si="1"/>
        <v>1.5179998249848887</v>
      </c>
      <c r="L58" s="22"/>
      <c r="M58" s="20">
        <v>0</v>
      </c>
      <c r="N58" s="26">
        <v>0.75900000000000001</v>
      </c>
      <c r="O58" s="25">
        <f t="shared" si="2"/>
        <v>1.5179998249848887</v>
      </c>
      <c r="P58" s="22"/>
      <c r="Q58" s="24">
        <v>2179619</v>
      </c>
      <c r="R58" s="24">
        <f t="shared" si="3"/>
        <v>2125.8353652589485</v>
      </c>
      <c r="S58" s="26">
        <f t="shared" si="4"/>
        <v>0.92200506068850596</v>
      </c>
      <c r="T58" s="27">
        <f t="shared" si="5"/>
        <v>0.60738153293112818</v>
      </c>
      <c r="U58" s="22"/>
      <c r="V58" s="38">
        <f t="shared" si="6"/>
        <v>0.92200506068850596</v>
      </c>
      <c r="W58" s="22"/>
      <c r="X58" s="42">
        <f>I58-'(A) Current Law'!J56</f>
        <v>1115911</v>
      </c>
      <c r="Y58" s="42">
        <f>J58-'(A) Current Law'!K56</f>
        <v>1088.3751097239833</v>
      </c>
      <c r="Z58" s="38">
        <f>O58-'(A) Current Law'!P56</f>
        <v>0.47204377887969029</v>
      </c>
      <c r="AA58" s="44">
        <f>N58-'(A) Current Law'!O56</f>
        <v>0.23599999999999999</v>
      </c>
      <c r="AB58" s="42">
        <f>Q58-'(A) Current Law'!R56</f>
        <v>0</v>
      </c>
      <c r="AC58" s="42">
        <f>M58-'(A) Current Law'!N56</f>
        <v>0</v>
      </c>
      <c r="AD58" s="38">
        <f>S58-'(A) Current Law'!T56</f>
        <v>0</v>
      </c>
    </row>
    <row r="59" spans="1:30">
      <c r="A59" s="1" t="s">
        <v>118</v>
      </c>
      <c r="B59" s="2" t="s">
        <v>119</v>
      </c>
      <c r="C59" s="20">
        <v>384252712</v>
      </c>
      <c r="D59" s="21">
        <v>355.65999999999997</v>
      </c>
      <c r="E59" s="22"/>
      <c r="F59" s="48">
        <v>3500</v>
      </c>
      <c r="G59" s="45">
        <f t="shared" si="7"/>
        <v>0</v>
      </c>
      <c r="H59" s="22"/>
      <c r="I59" s="23">
        <v>1405336.8</v>
      </c>
      <c r="J59" s="24">
        <f t="shared" si="0"/>
        <v>3951.3490412191422</v>
      </c>
      <c r="K59" s="26">
        <f t="shared" si="1"/>
        <v>3.6573243496066725</v>
      </c>
      <c r="L59" s="22"/>
      <c r="M59" s="20">
        <v>14983</v>
      </c>
      <c r="N59" s="26">
        <v>1.829</v>
      </c>
      <c r="O59" s="25">
        <f t="shared" si="2"/>
        <v>3.6183317816114724</v>
      </c>
      <c r="P59" s="22"/>
      <c r="Q59" s="24">
        <v>387276</v>
      </c>
      <c r="R59" s="24">
        <f t="shared" si="3"/>
        <v>1131.0212000224935</v>
      </c>
      <c r="S59" s="26">
        <f t="shared" si="4"/>
        <v>1.0078679678908811</v>
      </c>
      <c r="T59" s="27">
        <f t="shared" si="5"/>
        <v>0.28623672275571238</v>
      </c>
      <c r="U59" s="22"/>
      <c r="V59" s="38">
        <f t="shared" si="6"/>
        <v>1.0468605358860812</v>
      </c>
      <c r="W59" s="22"/>
      <c r="X59" s="42">
        <f>I59-'(A) Current Law'!J57</f>
        <v>381163.80000000005</v>
      </c>
      <c r="Y59" s="42">
        <f>J59-'(A) Current Law'!K57</f>
        <v>1071.7083731653829</v>
      </c>
      <c r="Z59" s="38">
        <f>O59-'(A) Current Law'!P57</f>
        <v>1.0189539013585414</v>
      </c>
      <c r="AA59" s="44">
        <f>N59-'(A) Current Law'!O57</f>
        <v>0.496</v>
      </c>
      <c r="AB59" s="42">
        <f>Q59-'(A) Current Law'!R57</f>
        <v>0</v>
      </c>
      <c r="AC59" s="42">
        <f>M59-'(A) Current Law'!N57</f>
        <v>-10372</v>
      </c>
      <c r="AD59" s="38">
        <f>S59-'(A) Current Law'!T57</f>
        <v>0</v>
      </c>
    </row>
    <row r="60" spans="1:30">
      <c r="A60" s="1" t="s">
        <v>120</v>
      </c>
      <c r="B60" s="2" t="s">
        <v>121</v>
      </c>
      <c r="C60" s="20">
        <v>216787404</v>
      </c>
      <c r="D60" s="21">
        <v>103.87</v>
      </c>
      <c r="E60" s="22"/>
      <c r="F60" s="48">
        <v>3500</v>
      </c>
      <c r="G60" s="45">
        <f t="shared" si="7"/>
        <v>0</v>
      </c>
      <c r="H60" s="22"/>
      <c r="I60" s="23">
        <v>591232.86320000002</v>
      </c>
      <c r="J60" s="24">
        <f t="shared" si="0"/>
        <v>5692.0464349667855</v>
      </c>
      <c r="K60" s="26">
        <f t="shared" si="1"/>
        <v>2.727247304460549</v>
      </c>
      <c r="L60" s="22"/>
      <c r="M60" s="20">
        <v>0</v>
      </c>
      <c r="N60" s="26">
        <v>1.3640000000000001</v>
      </c>
      <c r="O60" s="25">
        <f t="shared" si="2"/>
        <v>2.727247304460549</v>
      </c>
      <c r="P60" s="22"/>
      <c r="Q60" s="24">
        <v>315000</v>
      </c>
      <c r="R60" s="24">
        <f t="shared" si="3"/>
        <v>3032.6369500336959</v>
      </c>
      <c r="S60" s="26">
        <f t="shared" si="4"/>
        <v>1.4530364504018876</v>
      </c>
      <c r="T60" s="27">
        <f t="shared" si="5"/>
        <v>0.5327849982747711</v>
      </c>
      <c r="U60" s="22"/>
      <c r="V60" s="38">
        <f t="shared" si="6"/>
        <v>1.4530364504018876</v>
      </c>
      <c r="W60" s="22"/>
      <c r="X60" s="42">
        <f>I60-'(A) Current Law'!J58</f>
        <v>-156861.13679999998</v>
      </c>
      <c r="Y60" s="42">
        <f>J60-'(A) Current Law'!K58</f>
        <v>-1510.1678713776837</v>
      </c>
      <c r="Z60" s="38">
        <f>O60-'(A) Current Law'!P58</f>
        <v>-0.58661220372379175</v>
      </c>
      <c r="AA60" s="44">
        <f>N60-'(A) Current Law'!O58</f>
        <v>-3.9999999999999813E-2</v>
      </c>
      <c r="AB60" s="42">
        <f>Q60-'(A) Current Law'!R58</f>
        <v>0</v>
      </c>
      <c r="AC60" s="42">
        <f>M60-'(A) Current Law'!N58</f>
        <v>-29691</v>
      </c>
      <c r="AD60" s="38">
        <f>S60-'(A) Current Law'!T58</f>
        <v>0</v>
      </c>
    </row>
    <row r="61" spans="1:30">
      <c r="A61" s="1" t="s">
        <v>122</v>
      </c>
      <c r="B61" s="2" t="s">
        <v>123</v>
      </c>
      <c r="C61" s="20">
        <v>112192510</v>
      </c>
      <c r="D61" s="21">
        <v>216.52</v>
      </c>
      <c r="E61" s="22"/>
      <c r="F61" s="48">
        <v>3500</v>
      </c>
      <c r="G61" s="45">
        <f t="shared" si="7"/>
        <v>0</v>
      </c>
      <c r="H61" s="22"/>
      <c r="I61" s="23">
        <v>905016.72519999999</v>
      </c>
      <c r="J61" s="24">
        <f t="shared" si="0"/>
        <v>4179.8296933308702</v>
      </c>
      <c r="K61" s="26">
        <f t="shared" si="1"/>
        <v>8.0666412151755935</v>
      </c>
      <c r="L61" s="22"/>
      <c r="M61" s="20">
        <v>251668</v>
      </c>
      <c r="N61" s="26">
        <v>4.0330000000000004</v>
      </c>
      <c r="O61" s="25">
        <f t="shared" si="2"/>
        <v>5.8234611668818177</v>
      </c>
      <c r="P61" s="22"/>
      <c r="Q61" s="24">
        <v>130000</v>
      </c>
      <c r="R61" s="24">
        <f t="shared" si="3"/>
        <v>1762.7378533160909</v>
      </c>
      <c r="S61" s="26">
        <f t="shared" si="4"/>
        <v>1.1587226277404792</v>
      </c>
      <c r="T61" s="27">
        <f t="shared" si="5"/>
        <v>0.42172480283793101</v>
      </c>
      <c r="U61" s="22"/>
      <c r="V61" s="38">
        <f t="shared" si="6"/>
        <v>3.4019026760342559</v>
      </c>
      <c r="W61" s="22"/>
      <c r="X61" s="42">
        <f>I61-'(A) Current Law'!J59</f>
        <v>157589.72519999999</v>
      </c>
      <c r="Y61" s="42">
        <f>J61-'(A) Current Law'!K59</f>
        <v>727.82987807130985</v>
      </c>
      <c r="Z61" s="38">
        <f>O61-'(A) Current Law'!P59</f>
        <v>1.225462601736961</v>
      </c>
      <c r="AA61" s="44">
        <f>N61-'(A) Current Law'!O59</f>
        <v>0.7020000000000004</v>
      </c>
      <c r="AB61" s="42">
        <f>Q61-'(A) Current Law'!R59</f>
        <v>0</v>
      </c>
      <c r="AC61" s="42">
        <f>M61-'(A) Current Law'!N59</f>
        <v>20102</v>
      </c>
      <c r="AD61" s="38">
        <f>S61-'(A) Current Law'!T59</f>
        <v>0</v>
      </c>
    </row>
    <row r="62" spans="1:30">
      <c r="A62" s="1" t="s">
        <v>124</v>
      </c>
      <c r="B62" s="2" t="s">
        <v>125</v>
      </c>
      <c r="C62" s="20">
        <v>381691143</v>
      </c>
      <c r="D62" s="21">
        <v>293.63</v>
      </c>
      <c r="E62" s="22"/>
      <c r="F62" s="48">
        <v>3500</v>
      </c>
      <c r="G62" s="45">
        <f t="shared" si="7"/>
        <v>0</v>
      </c>
      <c r="H62" s="22"/>
      <c r="I62" s="23">
        <v>1176438.2727999999</v>
      </c>
      <c r="J62" s="24">
        <f t="shared" si="0"/>
        <v>4006.5329591662976</v>
      </c>
      <c r="K62" s="26">
        <f t="shared" si="1"/>
        <v>3.0821733602553096</v>
      </c>
      <c r="L62" s="22"/>
      <c r="M62" s="20">
        <v>0</v>
      </c>
      <c r="N62" s="26">
        <v>1.5409999999999999</v>
      </c>
      <c r="O62" s="25">
        <f t="shared" si="2"/>
        <v>3.0821733602553096</v>
      </c>
      <c r="P62" s="22"/>
      <c r="Q62" s="24">
        <v>390000</v>
      </c>
      <c r="R62" s="24">
        <f t="shared" si="3"/>
        <v>1328.2021591799203</v>
      </c>
      <c r="S62" s="26">
        <f t="shared" si="4"/>
        <v>1.0217685349853665</v>
      </c>
      <c r="T62" s="27">
        <f t="shared" si="5"/>
        <v>0.33150910593190286</v>
      </c>
      <c r="U62" s="22"/>
      <c r="V62" s="38">
        <f t="shared" si="6"/>
        <v>1.0217685349853665</v>
      </c>
      <c r="W62" s="22"/>
      <c r="X62" s="42">
        <f>I62-'(A) Current Law'!J60</f>
        <v>197347.27279999992</v>
      </c>
      <c r="Y62" s="42">
        <f>J62-'(A) Current Law'!K60</f>
        <v>672.09506113135558</v>
      </c>
      <c r="Z62" s="38">
        <f>O62-'(A) Current Law'!P60</f>
        <v>0.5330285403033308</v>
      </c>
      <c r="AA62" s="44">
        <f>N62-'(A) Current Law'!O60</f>
        <v>0.25800000000000001</v>
      </c>
      <c r="AB62" s="42">
        <f>Q62-'(A) Current Law'!R60</f>
        <v>0</v>
      </c>
      <c r="AC62" s="42">
        <f>M62-'(A) Current Law'!N60</f>
        <v>-6105</v>
      </c>
      <c r="AD62" s="38">
        <f>S62-'(A) Current Law'!T60</f>
        <v>0</v>
      </c>
    </row>
    <row r="63" spans="1:30">
      <c r="A63" s="1" t="s">
        <v>126</v>
      </c>
      <c r="B63" s="2" t="s">
        <v>127</v>
      </c>
      <c r="C63" s="20">
        <v>103471984.5</v>
      </c>
      <c r="D63" s="21">
        <v>112.72</v>
      </c>
      <c r="E63" s="22"/>
      <c r="F63" s="48">
        <v>3500</v>
      </c>
      <c r="G63" s="45">
        <f t="shared" si="7"/>
        <v>0</v>
      </c>
      <c r="H63" s="22"/>
      <c r="I63" s="23">
        <v>420414.6324</v>
      </c>
      <c r="J63" s="24">
        <f t="shared" si="0"/>
        <v>3729.725269694819</v>
      </c>
      <c r="K63" s="26">
        <f t="shared" si="1"/>
        <v>4.0630769230100157</v>
      </c>
      <c r="L63" s="22"/>
      <c r="M63" s="20">
        <v>25035</v>
      </c>
      <c r="N63" s="26">
        <v>2.032</v>
      </c>
      <c r="O63" s="25">
        <f t="shared" si="2"/>
        <v>3.8211273738545142</v>
      </c>
      <c r="P63" s="22"/>
      <c r="Q63" s="24">
        <v>180000</v>
      </c>
      <c r="R63" s="24">
        <f t="shared" si="3"/>
        <v>1818.9762242725337</v>
      </c>
      <c r="S63" s="26">
        <f t="shared" si="4"/>
        <v>1.7396013120826923</v>
      </c>
      <c r="T63" s="27">
        <f t="shared" si="5"/>
        <v>0.48769710709050951</v>
      </c>
      <c r="U63" s="22"/>
      <c r="V63" s="38">
        <f t="shared" si="6"/>
        <v>1.9815508612381936</v>
      </c>
      <c r="W63" s="22"/>
      <c r="X63" s="42">
        <f>I63-'(A) Current Law'!J61</f>
        <v>71084.632400000002</v>
      </c>
      <c r="Y63" s="42">
        <f>J63-'(A) Current Law'!K61</f>
        <v>630.63016678495387</v>
      </c>
      <c r="Z63" s="38">
        <f>O63-'(A) Current Law'!P61</f>
        <v>0.44504444968869805</v>
      </c>
      <c r="AA63" s="44">
        <f>N63-'(A) Current Law'!O61</f>
        <v>0.77</v>
      </c>
      <c r="AB63" s="42">
        <f>Q63-'(A) Current Law'!R61</f>
        <v>0</v>
      </c>
      <c r="AC63" s="42">
        <f>M63-'(A) Current Law'!N61</f>
        <v>25035</v>
      </c>
      <c r="AD63" s="38">
        <f>S63-'(A) Current Law'!T61</f>
        <v>0</v>
      </c>
    </row>
    <row r="64" spans="1:30">
      <c r="A64" s="1" t="s">
        <v>128</v>
      </c>
      <c r="B64" s="2" t="s">
        <v>129</v>
      </c>
      <c r="C64" s="20">
        <v>396408253</v>
      </c>
      <c r="D64" s="21">
        <v>455.57</v>
      </c>
      <c r="E64" s="22"/>
      <c r="F64" s="48">
        <v>3500</v>
      </c>
      <c r="G64" s="45">
        <f t="shared" si="7"/>
        <v>0</v>
      </c>
      <c r="H64" s="22"/>
      <c r="I64" s="23">
        <v>1708551.1128</v>
      </c>
      <c r="J64" s="24">
        <f t="shared" si="0"/>
        <v>3750.3591386614571</v>
      </c>
      <c r="K64" s="26">
        <f t="shared" si="1"/>
        <v>4.3100795704170158</v>
      </c>
      <c r="L64" s="22"/>
      <c r="M64" s="20">
        <v>144692</v>
      </c>
      <c r="N64" s="26">
        <v>2.1549999999999998</v>
      </c>
      <c r="O64" s="25">
        <f t="shared" si="2"/>
        <v>3.9450720336036995</v>
      </c>
      <c r="P64" s="22"/>
      <c r="Q64" s="24">
        <v>1186359</v>
      </c>
      <c r="R64" s="24">
        <f t="shared" si="3"/>
        <v>2921.7266281800821</v>
      </c>
      <c r="S64" s="26">
        <f t="shared" si="4"/>
        <v>2.9927706878494278</v>
      </c>
      <c r="T64" s="27">
        <f t="shared" si="5"/>
        <v>0.77905249074969318</v>
      </c>
      <c r="U64" s="22"/>
      <c r="V64" s="38">
        <f t="shared" si="6"/>
        <v>3.3577782246627441</v>
      </c>
      <c r="W64" s="22"/>
      <c r="X64" s="42">
        <f>I64-'(A) Current Law'!J62</f>
        <v>294870.1128</v>
      </c>
      <c r="Y64" s="42">
        <f>J64-'(A) Current Law'!K62</f>
        <v>647.25533463573083</v>
      </c>
      <c r="Z64" s="38">
        <f>O64-'(A) Current Law'!P62</f>
        <v>0.89488074507873527</v>
      </c>
      <c r="AA64" s="44">
        <f>N64-'(A) Current Law'!O62</f>
        <v>0.37199999999999989</v>
      </c>
      <c r="AB64" s="42">
        <f>Q64-'(A) Current Law'!R62</f>
        <v>0</v>
      </c>
      <c r="AC64" s="42">
        <f>M64-'(A) Current Law'!N62</f>
        <v>-59868</v>
      </c>
      <c r="AD64" s="38">
        <f>S64-'(A) Current Law'!T62</f>
        <v>0</v>
      </c>
    </row>
    <row r="65" spans="1:30">
      <c r="A65" s="1" t="s">
        <v>130</v>
      </c>
      <c r="B65" s="2" t="s">
        <v>131</v>
      </c>
      <c r="C65" s="20">
        <v>236759810</v>
      </c>
      <c r="D65" s="21">
        <v>567.73</v>
      </c>
      <c r="E65" s="22"/>
      <c r="F65" s="48">
        <v>3500</v>
      </c>
      <c r="G65" s="45">
        <f t="shared" si="7"/>
        <v>0</v>
      </c>
      <c r="H65" s="22"/>
      <c r="I65" s="23">
        <v>2085022.5732</v>
      </c>
      <c r="J65" s="24">
        <f t="shared" si="0"/>
        <v>3672.5601486622159</v>
      </c>
      <c r="K65" s="26">
        <f t="shared" si="1"/>
        <v>8.8064886232169215</v>
      </c>
      <c r="L65" s="22"/>
      <c r="M65" s="20">
        <v>618688</v>
      </c>
      <c r="N65" s="26">
        <v>4.4029999999999996</v>
      </c>
      <c r="O65" s="25">
        <f t="shared" si="2"/>
        <v>6.1933424139848734</v>
      </c>
      <c r="P65" s="22"/>
      <c r="Q65" s="24">
        <v>945000</v>
      </c>
      <c r="R65" s="24">
        <f t="shared" si="3"/>
        <v>2754.2810843182497</v>
      </c>
      <c r="S65" s="26">
        <f t="shared" si="4"/>
        <v>3.9913868827652808</v>
      </c>
      <c r="T65" s="27">
        <f t="shared" si="5"/>
        <v>0.74996214434269703</v>
      </c>
      <c r="U65" s="22"/>
      <c r="V65" s="38">
        <f t="shared" si="6"/>
        <v>6.604533091997328</v>
      </c>
      <c r="W65" s="22"/>
      <c r="X65" s="42">
        <f>I65-'(A) Current Law'!J63</f>
        <v>343304.57319999998</v>
      </c>
      <c r="Y65" s="42">
        <f>J65-'(A) Current Law'!K63</f>
        <v>604.6969038099096</v>
      </c>
      <c r="Z65" s="38">
        <f>O65-'(A) Current Law'!P63</f>
        <v>0.76715542726613961</v>
      </c>
      <c r="AA65" s="44">
        <f>N65-'(A) Current Law'!O63</f>
        <v>1.2059999999999995</v>
      </c>
      <c r="AB65" s="42">
        <f>Q65-'(A) Current Law'!R63</f>
        <v>0</v>
      </c>
      <c r="AC65" s="42">
        <f>M65-'(A) Current Law'!N63</f>
        <v>161673</v>
      </c>
      <c r="AD65" s="38">
        <f>S65-'(A) Current Law'!T63</f>
        <v>0</v>
      </c>
    </row>
    <row r="66" spans="1:30">
      <c r="A66" s="1" t="s">
        <v>132</v>
      </c>
      <c r="B66" s="2" t="s">
        <v>133</v>
      </c>
      <c r="C66" s="20">
        <v>535558113</v>
      </c>
      <c r="D66" s="21">
        <v>479.53</v>
      </c>
      <c r="E66" s="22"/>
      <c r="F66" s="48">
        <v>3500</v>
      </c>
      <c r="G66" s="45">
        <f t="shared" si="7"/>
        <v>0</v>
      </c>
      <c r="H66" s="22"/>
      <c r="I66" s="23">
        <v>1776399.5423999999</v>
      </c>
      <c r="J66" s="24">
        <f t="shared" si="0"/>
        <v>3704.4596634204327</v>
      </c>
      <c r="K66" s="26">
        <f t="shared" si="1"/>
        <v>3.3169127668503826</v>
      </c>
      <c r="L66" s="22"/>
      <c r="M66" s="20">
        <v>0</v>
      </c>
      <c r="N66" s="26">
        <v>1.6579999999999999</v>
      </c>
      <c r="O66" s="25">
        <f t="shared" si="2"/>
        <v>3.3169127668503826</v>
      </c>
      <c r="P66" s="22"/>
      <c r="Q66" s="24">
        <v>1097596</v>
      </c>
      <c r="R66" s="24">
        <f t="shared" si="3"/>
        <v>2288.899547473568</v>
      </c>
      <c r="S66" s="26">
        <f t="shared" si="4"/>
        <v>2.0494433253035229</v>
      </c>
      <c r="T66" s="27">
        <f t="shared" si="5"/>
        <v>0.61787676353321719</v>
      </c>
      <c r="U66" s="22"/>
      <c r="V66" s="38">
        <f t="shared" si="6"/>
        <v>2.0494433253035229</v>
      </c>
      <c r="W66" s="22"/>
      <c r="X66" s="42">
        <f>I66-'(A) Current Law'!J64</f>
        <v>384286.54239999992</v>
      </c>
      <c r="Y66" s="42">
        <f>J66-'(A) Current Law'!K64</f>
        <v>801.38164953183332</v>
      </c>
      <c r="Z66" s="38">
        <f>O66-'(A) Current Law'!P64</f>
        <v>0.75053581048075735</v>
      </c>
      <c r="AA66" s="44">
        <f>N66-'(A) Current Law'!O64</f>
        <v>0.35799999999999987</v>
      </c>
      <c r="AB66" s="42">
        <f>Q66-'(A) Current Law'!R64</f>
        <v>0</v>
      </c>
      <c r="AC66" s="42">
        <f>M66-'(A) Current Law'!N64</f>
        <v>-17669</v>
      </c>
      <c r="AD66" s="38">
        <f>S66-'(A) Current Law'!T64</f>
        <v>0</v>
      </c>
    </row>
    <row r="67" spans="1:30">
      <c r="A67" s="1" t="s">
        <v>134</v>
      </c>
      <c r="B67" s="2" t="s">
        <v>135</v>
      </c>
      <c r="C67" s="20">
        <v>880462168</v>
      </c>
      <c r="D67" s="21">
        <v>2441.8599999999997</v>
      </c>
      <c r="E67" s="22"/>
      <c r="F67" s="48">
        <v>3500</v>
      </c>
      <c r="G67" s="45">
        <f t="shared" si="7"/>
        <v>0</v>
      </c>
      <c r="H67" s="22"/>
      <c r="I67" s="23">
        <v>8546509.9999999981</v>
      </c>
      <c r="J67" s="24">
        <f t="shared" si="0"/>
        <v>3499.9999999999995</v>
      </c>
      <c r="K67" s="26">
        <f t="shared" si="1"/>
        <v>9.7068452349448346</v>
      </c>
      <c r="L67" s="22"/>
      <c r="M67" s="20">
        <v>2697091</v>
      </c>
      <c r="N67" s="26">
        <v>4.8529999999999998</v>
      </c>
      <c r="O67" s="25">
        <f t="shared" si="2"/>
        <v>6.6435778987382887</v>
      </c>
      <c r="P67" s="22"/>
      <c r="Q67" s="24">
        <v>1905500</v>
      </c>
      <c r="R67" s="24">
        <f t="shared" si="3"/>
        <v>1884.8709590230401</v>
      </c>
      <c r="S67" s="26">
        <f t="shared" si="4"/>
        <v>2.1642042886730821</v>
      </c>
      <c r="T67" s="27">
        <f t="shared" si="5"/>
        <v>0.53853455972086861</v>
      </c>
      <c r="U67" s="22"/>
      <c r="V67" s="38">
        <f t="shared" si="6"/>
        <v>5.2274716248796285</v>
      </c>
      <c r="W67" s="22"/>
      <c r="X67" s="42">
        <f>I67-'(A) Current Law'!J65</f>
        <v>2409490.9999999981</v>
      </c>
      <c r="Y67" s="42">
        <f>J67-'(A) Current Law'!K65</f>
        <v>986.7441212845938</v>
      </c>
      <c r="Z67" s="38">
        <f>O67-'(A) Current Law'!P65</f>
        <v>1.891424822696071</v>
      </c>
      <c r="AA67" s="44">
        <f>N67-'(A) Current Law'!O65</f>
        <v>1.3679999999999999</v>
      </c>
      <c r="AB67" s="42">
        <f>Q67-'(A) Current Law'!R65</f>
        <v>0</v>
      </c>
      <c r="AC67" s="42">
        <f>M67-'(A) Current Law'!N65</f>
        <v>744163</v>
      </c>
      <c r="AD67" s="38">
        <f>S67-'(A) Current Law'!T65</f>
        <v>0</v>
      </c>
    </row>
    <row r="68" spans="1:30">
      <c r="A68" s="1" t="s">
        <v>136</v>
      </c>
      <c r="B68" s="2" t="s">
        <v>137</v>
      </c>
      <c r="C68" s="20">
        <v>1857544896</v>
      </c>
      <c r="D68" s="21">
        <v>1837.6100000000001</v>
      </c>
      <c r="E68" s="22"/>
      <c r="F68" s="48">
        <v>3500</v>
      </c>
      <c r="G68" s="45">
        <f t="shared" si="7"/>
        <v>0</v>
      </c>
      <c r="H68" s="22"/>
      <c r="I68" s="23">
        <v>6431635</v>
      </c>
      <c r="J68" s="24">
        <f t="shared" si="0"/>
        <v>3499.9999999999995</v>
      </c>
      <c r="K68" s="26">
        <f t="shared" si="1"/>
        <v>3.462438519709405</v>
      </c>
      <c r="L68" s="22"/>
      <c r="M68" s="20">
        <v>0</v>
      </c>
      <c r="N68" s="26">
        <v>1.7310000000000001</v>
      </c>
      <c r="O68" s="25">
        <f t="shared" si="2"/>
        <v>3.462438519709405</v>
      </c>
      <c r="P68" s="22"/>
      <c r="Q68" s="24">
        <v>5650000</v>
      </c>
      <c r="R68" s="24">
        <f t="shared" si="3"/>
        <v>3074.6458715396625</v>
      </c>
      <c r="S68" s="26">
        <f t="shared" si="4"/>
        <v>3.0416492285955492</v>
      </c>
      <c r="T68" s="27">
        <f t="shared" si="5"/>
        <v>0.8784702490113323</v>
      </c>
      <c r="U68" s="22"/>
      <c r="V68" s="38">
        <f t="shared" si="6"/>
        <v>3.0416492285955492</v>
      </c>
      <c r="W68" s="22"/>
      <c r="X68" s="42">
        <f>I68-'(A) Current Law'!J66</f>
        <v>1588287</v>
      </c>
      <c r="Y68" s="42">
        <f>J68-'(A) Current Law'!K66</f>
        <v>864.3221358177193</v>
      </c>
      <c r="Z68" s="38">
        <f>O68-'(A) Current Law'!P66</f>
        <v>0.85504635899793646</v>
      </c>
      <c r="AA68" s="44">
        <f>N68-'(A) Current Law'!O66</f>
        <v>0.62000000000000011</v>
      </c>
      <c r="AB68" s="42">
        <f>Q68-'(A) Current Law'!R66</f>
        <v>806652</v>
      </c>
      <c r="AC68" s="42">
        <f>M68-'(A) Current Law'!N66</f>
        <v>0</v>
      </c>
      <c r="AD68" s="38">
        <f>S68-'(A) Current Law'!T66</f>
        <v>0.43425706788408069</v>
      </c>
    </row>
    <row r="69" spans="1:30">
      <c r="A69" s="1" t="s">
        <v>138</v>
      </c>
      <c r="B69" s="2" t="s">
        <v>139</v>
      </c>
      <c r="C69" s="20">
        <v>71348086</v>
      </c>
      <c r="D69" s="21">
        <v>64.05</v>
      </c>
      <c r="E69" s="22"/>
      <c r="F69" s="48">
        <v>3500</v>
      </c>
      <c r="G69" s="45">
        <f t="shared" si="7"/>
        <v>0</v>
      </c>
      <c r="H69" s="22"/>
      <c r="I69" s="23">
        <v>268189.95559999999</v>
      </c>
      <c r="J69" s="24">
        <f t="shared" si="0"/>
        <v>4187.1968087431696</v>
      </c>
      <c r="K69" s="26">
        <f t="shared" si="1"/>
        <v>3.758894886122103</v>
      </c>
      <c r="L69" s="22"/>
      <c r="M69" s="20">
        <v>6351</v>
      </c>
      <c r="N69" s="26">
        <v>1.879</v>
      </c>
      <c r="O69" s="25">
        <f t="shared" si="2"/>
        <v>3.6698805851638401</v>
      </c>
      <c r="P69" s="22"/>
      <c r="Q69" s="24">
        <v>222176</v>
      </c>
      <c r="R69" s="24">
        <f t="shared" si="3"/>
        <v>3567.9469164715069</v>
      </c>
      <c r="S69" s="26">
        <f t="shared" si="4"/>
        <v>3.1139728121087931</v>
      </c>
      <c r="T69" s="27">
        <f t="shared" si="5"/>
        <v>0.85210872080848354</v>
      </c>
      <c r="U69" s="22"/>
      <c r="V69" s="38">
        <f t="shared" si="6"/>
        <v>3.2029871130670555</v>
      </c>
      <c r="W69" s="22"/>
      <c r="X69" s="42">
        <f>I69-'(A) Current Law'!J67</f>
        <v>-89323.044400000013</v>
      </c>
      <c r="Y69" s="42">
        <f>J69-'(A) Current Law'!K67</f>
        <v>-1394.5830507416085</v>
      </c>
      <c r="Z69" s="38">
        <f>O69-'(A) Current Law'!P67</f>
        <v>-0.74701435438646602</v>
      </c>
      <c r="AA69" s="44">
        <f>N69-'(A) Current Law'!O67</f>
        <v>1.8000000000000016E-2</v>
      </c>
      <c r="AB69" s="42">
        <f>Q69-'(A) Current Law'!R67</f>
        <v>0</v>
      </c>
      <c r="AC69" s="42">
        <f>M69-'(A) Current Law'!N67</f>
        <v>-36025</v>
      </c>
      <c r="AD69" s="38">
        <f>S69-'(A) Current Law'!T67</f>
        <v>0</v>
      </c>
    </row>
    <row r="70" spans="1:30">
      <c r="A70" s="1" t="s">
        <v>140</v>
      </c>
      <c r="B70" s="2" t="s">
        <v>141</v>
      </c>
      <c r="C70" s="20">
        <v>2653285847</v>
      </c>
      <c r="D70" s="21">
        <v>4298.1899999999996</v>
      </c>
      <c r="E70" s="22"/>
      <c r="F70" s="48">
        <v>3500</v>
      </c>
      <c r="G70" s="45">
        <f t="shared" si="7"/>
        <v>0</v>
      </c>
      <c r="H70" s="22"/>
      <c r="I70" s="23">
        <v>15043664.999999998</v>
      </c>
      <c r="J70" s="24">
        <f t="shared" si="0"/>
        <v>3500</v>
      </c>
      <c r="K70" s="26">
        <f t="shared" si="1"/>
        <v>5.6698244620003804</v>
      </c>
      <c r="L70" s="22"/>
      <c r="M70" s="20">
        <v>2772598</v>
      </c>
      <c r="N70" s="26">
        <v>2.835</v>
      </c>
      <c r="O70" s="25">
        <f t="shared" si="2"/>
        <v>4.6248567653856698</v>
      </c>
      <c r="P70" s="22"/>
      <c r="Q70" s="24">
        <v>9176000</v>
      </c>
      <c r="R70" s="24">
        <f t="shared" si="3"/>
        <v>2779.9138707223274</v>
      </c>
      <c r="S70" s="26">
        <f t="shared" si="4"/>
        <v>3.4583533509497513</v>
      </c>
      <c r="T70" s="27">
        <f t="shared" si="5"/>
        <v>0.79426110592066501</v>
      </c>
      <c r="U70" s="22"/>
      <c r="V70" s="38">
        <f t="shared" si="6"/>
        <v>4.5033210475644614</v>
      </c>
      <c r="W70" s="22"/>
      <c r="X70" s="42">
        <f>I70-'(A) Current Law'!J68</f>
        <v>4451045.9999999981</v>
      </c>
      <c r="Y70" s="42">
        <f>J70-'(A) Current Law'!K68</f>
        <v>1035.5628764666053</v>
      </c>
      <c r="Z70" s="38">
        <f>O70-'(A) Current Law'!P68</f>
        <v>1.361640700750324</v>
      </c>
      <c r="AA70" s="44">
        <f>N70-'(A) Current Law'!O68</f>
        <v>0.83899999999999997</v>
      </c>
      <c r="AB70" s="42">
        <f>Q70-'(A) Current Law'!R68</f>
        <v>517755</v>
      </c>
      <c r="AC70" s="42">
        <f>M70-'(A) Current Law'!N68</f>
        <v>838224</v>
      </c>
      <c r="AD70" s="38">
        <f>S70-'(A) Current Law'!T68</f>
        <v>0.19513728631440541</v>
      </c>
    </row>
    <row r="71" spans="1:30">
      <c r="A71" s="1" t="s">
        <v>142</v>
      </c>
      <c r="B71" s="2" t="s">
        <v>143</v>
      </c>
      <c r="C71" s="20">
        <v>1379180046</v>
      </c>
      <c r="D71" s="21">
        <v>2715.19</v>
      </c>
      <c r="E71" s="22"/>
      <c r="F71" s="48">
        <v>3500</v>
      </c>
      <c r="G71" s="45">
        <f t="shared" si="7"/>
        <v>0</v>
      </c>
      <c r="H71" s="22"/>
      <c r="I71" s="23">
        <v>9503165</v>
      </c>
      <c r="J71" s="24">
        <f t="shared" si="0"/>
        <v>3500</v>
      </c>
      <c r="K71" s="26">
        <f t="shared" si="1"/>
        <v>6.8904455423073889</v>
      </c>
      <c r="L71" s="22"/>
      <c r="M71" s="20">
        <v>2282691</v>
      </c>
      <c r="N71" s="26">
        <v>3.4449999999999998</v>
      </c>
      <c r="O71" s="25">
        <f t="shared" si="2"/>
        <v>5.2353382148627752</v>
      </c>
      <c r="P71" s="22"/>
      <c r="Q71" s="24">
        <v>3585647</v>
      </c>
      <c r="R71" s="24">
        <f t="shared" si="3"/>
        <v>2161.2992092634399</v>
      </c>
      <c r="S71" s="26">
        <f t="shared" si="4"/>
        <v>2.5998396731444591</v>
      </c>
      <c r="T71" s="27">
        <f t="shared" si="5"/>
        <v>0.61751405978955431</v>
      </c>
      <c r="U71" s="22"/>
      <c r="V71" s="38">
        <f t="shared" si="6"/>
        <v>4.2549470005890733</v>
      </c>
      <c r="W71" s="22"/>
      <c r="X71" s="42">
        <f>I71-'(A) Current Law'!J69</f>
        <v>2867196</v>
      </c>
      <c r="Y71" s="42">
        <f>J71-'(A) Current Law'!K69</f>
        <v>1055.9835591616056</v>
      </c>
      <c r="Z71" s="38">
        <f>O71-'(A) Current Law'!P69</f>
        <v>1.562695172577925</v>
      </c>
      <c r="AA71" s="44">
        <f>N71-'(A) Current Law'!O69</f>
        <v>1.0389999999999997</v>
      </c>
      <c r="AB71" s="42">
        <f>Q71-'(A) Current Law'!R69</f>
        <v>0</v>
      </c>
      <c r="AC71" s="42">
        <f>M71-'(A) Current Law'!N69</f>
        <v>711958</v>
      </c>
      <c r="AD71" s="38">
        <f>S71-'(A) Current Law'!T69</f>
        <v>0</v>
      </c>
    </row>
    <row r="72" spans="1:30">
      <c r="A72" s="1" t="s">
        <v>144</v>
      </c>
      <c r="B72" s="2" t="s">
        <v>145</v>
      </c>
      <c r="C72" s="20">
        <v>3002002696</v>
      </c>
      <c r="D72" s="21">
        <v>5219.1400000000003</v>
      </c>
      <c r="E72" s="22"/>
      <c r="F72" s="48">
        <v>3500</v>
      </c>
      <c r="G72" s="45">
        <f t="shared" si="7"/>
        <v>0</v>
      </c>
      <c r="H72" s="22"/>
      <c r="I72" s="23">
        <v>18266990</v>
      </c>
      <c r="J72" s="24">
        <f t="shared" si="0"/>
        <v>3500</v>
      </c>
      <c r="K72" s="26">
        <f t="shared" si="1"/>
        <v>6.0849345752886022</v>
      </c>
      <c r="L72" s="22"/>
      <c r="M72" s="20">
        <v>3759084</v>
      </c>
      <c r="N72" s="26">
        <v>3.0419999999999998</v>
      </c>
      <c r="O72" s="25">
        <f t="shared" si="2"/>
        <v>4.8327424953118694</v>
      </c>
      <c r="P72" s="22"/>
      <c r="Q72" s="24">
        <v>6991865</v>
      </c>
      <c r="R72" s="24">
        <f t="shared" si="3"/>
        <v>2059.9081457864704</v>
      </c>
      <c r="S72" s="26">
        <f t="shared" si="4"/>
        <v>2.329066862370333</v>
      </c>
      <c r="T72" s="27">
        <f t="shared" si="5"/>
        <v>0.58854518451042015</v>
      </c>
      <c r="U72" s="22"/>
      <c r="V72" s="38">
        <f t="shared" si="6"/>
        <v>3.5812589423470658</v>
      </c>
      <c r="W72" s="22"/>
      <c r="X72" s="42">
        <f>I72-'(A) Current Law'!J70</f>
        <v>5000319</v>
      </c>
      <c r="Y72" s="42">
        <f>J72-'(A) Current Law'!K70</f>
        <v>958.07336074525711</v>
      </c>
      <c r="Z72" s="38">
        <f>O72-'(A) Current Law'!P70</f>
        <v>1.3563139051891109</v>
      </c>
      <c r="AA72" s="44">
        <f>N72-'(A) Current Law'!O70</f>
        <v>0.83199999999999985</v>
      </c>
      <c r="AB72" s="42">
        <f>Q72-'(A) Current Law'!R70</f>
        <v>0</v>
      </c>
      <c r="AC72" s="42">
        <f>M72-'(A) Current Law'!N70</f>
        <v>928661</v>
      </c>
      <c r="AD72" s="38">
        <f>S72-'(A) Current Law'!T70</f>
        <v>0</v>
      </c>
    </row>
    <row r="73" spans="1:30">
      <c r="A73" s="1" t="s">
        <v>146</v>
      </c>
      <c r="B73" s="2" t="s">
        <v>147</v>
      </c>
      <c r="C73" s="20">
        <v>546684781</v>
      </c>
      <c r="D73" s="21">
        <v>95.72</v>
      </c>
      <c r="E73" s="22"/>
      <c r="F73" s="48">
        <v>3500</v>
      </c>
      <c r="G73" s="45">
        <f t="shared" si="7"/>
        <v>0</v>
      </c>
      <c r="H73" s="22"/>
      <c r="I73" s="23">
        <v>572024.34519999998</v>
      </c>
      <c r="J73" s="24">
        <f t="shared" si="0"/>
        <v>5976.0169786878396</v>
      </c>
      <c r="K73" s="26">
        <f t="shared" si="1"/>
        <v>1.046351325445074</v>
      </c>
      <c r="L73" s="22"/>
      <c r="M73" s="20">
        <v>0</v>
      </c>
      <c r="N73" s="26">
        <v>0.52300000000000002</v>
      </c>
      <c r="O73" s="25">
        <f t="shared" si="2"/>
        <v>1.046351325445074</v>
      </c>
      <c r="P73" s="22"/>
      <c r="Q73" s="24">
        <v>375000</v>
      </c>
      <c r="R73" s="24">
        <f t="shared" si="3"/>
        <v>3917.6765566234853</v>
      </c>
      <c r="S73" s="26">
        <f t="shared" si="4"/>
        <v>0.68595288003819521</v>
      </c>
      <c r="T73" s="27">
        <f t="shared" si="5"/>
        <v>0.65556650367544533</v>
      </c>
      <c r="U73" s="22"/>
      <c r="V73" s="38">
        <f t="shared" si="6"/>
        <v>0.68595288003819521</v>
      </c>
      <c r="W73" s="22"/>
      <c r="X73" s="42">
        <f>I73-'(A) Current Law'!J71</f>
        <v>55084.345199999982</v>
      </c>
      <c r="Y73" s="42">
        <f>J73-'(A) Current Law'!K71</f>
        <v>575.4737275386542</v>
      </c>
      <c r="Z73" s="38">
        <f>O73-'(A) Current Law'!P71</f>
        <v>0.10076070729322173</v>
      </c>
      <c r="AA73" s="44">
        <f>N73-'(A) Current Law'!O71</f>
        <v>5.0000000000000044E-2</v>
      </c>
      <c r="AB73" s="42">
        <f>Q73-'(A) Current Law'!R71</f>
        <v>0</v>
      </c>
      <c r="AC73" s="42">
        <f>M73-'(A) Current Law'!N71</f>
        <v>0</v>
      </c>
      <c r="AD73" s="38">
        <f>S73-'(A) Current Law'!T71</f>
        <v>0</v>
      </c>
    </row>
    <row r="74" spans="1:30">
      <c r="A74" s="1" t="s">
        <v>148</v>
      </c>
      <c r="B74" s="2" t="s">
        <v>149</v>
      </c>
      <c r="C74" s="20">
        <v>1575592018</v>
      </c>
      <c r="D74" s="21">
        <v>1990.9599999999998</v>
      </c>
      <c r="E74" s="22"/>
      <c r="F74" s="48">
        <v>3500</v>
      </c>
      <c r="G74" s="45">
        <f t="shared" si="7"/>
        <v>0</v>
      </c>
      <c r="H74" s="22"/>
      <c r="I74" s="23">
        <v>6968359.9999999991</v>
      </c>
      <c r="J74" s="24">
        <f t="shared" ref="J74:J137" si="8">I74/D74</f>
        <v>3500</v>
      </c>
      <c r="K74" s="26">
        <f t="shared" ref="K74:K137" si="9">I74/C74*1000</f>
        <v>4.4226931340039313</v>
      </c>
      <c r="L74" s="22"/>
      <c r="M74" s="20">
        <v>663428</v>
      </c>
      <c r="N74" s="26">
        <v>2.2109999999999999</v>
      </c>
      <c r="O74" s="25">
        <f t="shared" ref="O74:O137" si="10">(I74-M74)/C74*1000</f>
        <v>4.0016272791247403</v>
      </c>
      <c r="P74" s="22"/>
      <c r="Q74" s="24">
        <v>3930850</v>
      </c>
      <c r="R74" s="24">
        <f t="shared" ref="R74:R137" si="11">(M74+Q74)/D74</f>
        <v>2307.5692128420465</v>
      </c>
      <c r="S74" s="26">
        <f t="shared" ref="S74:S137" si="12">Q74/C74*1000</f>
        <v>2.4948400062280589</v>
      </c>
      <c r="T74" s="27">
        <f t="shared" ref="T74:T137" si="13">(M74+Q74)/I74</f>
        <v>0.6593054893834418</v>
      </c>
      <c r="U74" s="22"/>
      <c r="V74" s="38">
        <f t="shared" ref="V74:V137" si="14">(Q74+M74)/C74*1000</f>
        <v>2.9159058611072499</v>
      </c>
      <c r="W74" s="22"/>
      <c r="X74" s="42">
        <f>I74-'(A) Current Law'!J72</f>
        <v>2187149.9999999991</v>
      </c>
      <c r="Y74" s="42">
        <f>J74-'(A) Current Law'!K72</f>
        <v>1098.5404026198416</v>
      </c>
      <c r="Z74" s="38">
        <f>O74-'(A) Current Law'!P72</f>
        <v>1.166143252193093</v>
      </c>
      <c r="AA74" s="44">
        <f>N74-'(A) Current Law'!O72</f>
        <v>0.74499999999999988</v>
      </c>
      <c r="AB74" s="42">
        <f>Q74-'(A) Current Law'!R72</f>
        <v>0</v>
      </c>
      <c r="AC74" s="42">
        <f>M74-'(A) Current Law'!N72</f>
        <v>349784</v>
      </c>
      <c r="AD74" s="38">
        <f>S74-'(A) Current Law'!T72</f>
        <v>0</v>
      </c>
    </row>
    <row r="75" spans="1:30">
      <c r="A75" s="1" t="s">
        <v>150</v>
      </c>
      <c r="B75" s="2" t="s">
        <v>151</v>
      </c>
      <c r="C75" s="20">
        <v>22941260796</v>
      </c>
      <c r="D75" s="21">
        <v>19524.52</v>
      </c>
      <c r="E75" s="22"/>
      <c r="F75" s="48">
        <v>3500</v>
      </c>
      <c r="G75" s="45">
        <f t="shared" ref="G75:G138" si="15">IF(F75&gt;3500,1,0)</f>
        <v>0</v>
      </c>
      <c r="H75" s="22"/>
      <c r="I75" s="23">
        <v>68335820</v>
      </c>
      <c r="J75" s="24">
        <f t="shared" si="8"/>
        <v>3500</v>
      </c>
      <c r="K75" s="26">
        <f t="shared" si="9"/>
        <v>2.9787299228085549</v>
      </c>
      <c r="L75" s="22"/>
      <c r="M75" s="20">
        <v>0</v>
      </c>
      <c r="N75" s="26">
        <v>1.4890000000000001</v>
      </c>
      <c r="O75" s="25">
        <f t="shared" si="10"/>
        <v>2.9787299228085549</v>
      </c>
      <c r="P75" s="22"/>
      <c r="Q75" s="24">
        <v>45800000</v>
      </c>
      <c r="R75" s="24">
        <f t="shared" si="11"/>
        <v>2345.7682954561751</v>
      </c>
      <c r="S75" s="26">
        <f t="shared" si="12"/>
        <v>1.996402918185979</v>
      </c>
      <c r="T75" s="27">
        <f t="shared" si="13"/>
        <v>0.67021951298747862</v>
      </c>
      <c r="U75" s="22"/>
      <c r="V75" s="38">
        <f t="shared" si="14"/>
        <v>1.996402918185979</v>
      </c>
      <c r="W75" s="22"/>
      <c r="X75" s="42">
        <f>I75-'(A) Current Law'!J73</f>
        <v>22028987</v>
      </c>
      <c r="Y75" s="42">
        <f>J75-'(A) Current Law'!K73</f>
        <v>1128.2729101662935</v>
      </c>
      <c r="Z75" s="38">
        <f>O75-'(A) Current Law'!P73</f>
        <v>0.96023436531617934</v>
      </c>
      <c r="AA75" s="44">
        <f>N75-'(A) Current Law'!O73</f>
        <v>0.4800000000000002</v>
      </c>
      <c r="AB75" s="42">
        <f>Q75-'(A) Current Law'!R73</f>
        <v>0</v>
      </c>
      <c r="AC75" s="42">
        <f>M75-'(A) Current Law'!N73</f>
        <v>0</v>
      </c>
      <c r="AD75" s="38">
        <f>S75-'(A) Current Law'!T73</f>
        <v>0</v>
      </c>
    </row>
    <row r="76" spans="1:30">
      <c r="A76" s="1" t="s">
        <v>152</v>
      </c>
      <c r="B76" s="2" t="s">
        <v>153</v>
      </c>
      <c r="C76" s="20">
        <v>2337672694.8000002</v>
      </c>
      <c r="D76" s="21">
        <v>2781.9600000000005</v>
      </c>
      <c r="E76" s="22"/>
      <c r="F76" s="48">
        <v>3500</v>
      </c>
      <c r="G76" s="45">
        <f t="shared" si="15"/>
        <v>0</v>
      </c>
      <c r="H76" s="22"/>
      <c r="I76" s="23">
        <v>9736860.0000000019</v>
      </c>
      <c r="J76" s="24">
        <f t="shared" si="8"/>
        <v>3500</v>
      </c>
      <c r="K76" s="26">
        <f t="shared" si="9"/>
        <v>4.165193879219709</v>
      </c>
      <c r="L76" s="22"/>
      <c r="M76" s="20">
        <v>684806</v>
      </c>
      <c r="N76" s="26">
        <v>2.0830000000000002</v>
      </c>
      <c r="O76" s="25">
        <f t="shared" si="10"/>
        <v>3.8722503882325801</v>
      </c>
      <c r="P76" s="22"/>
      <c r="Q76" s="24">
        <v>5240000</v>
      </c>
      <c r="R76" s="24">
        <f t="shared" si="11"/>
        <v>2129.7236480754573</v>
      </c>
      <c r="S76" s="26">
        <f t="shared" si="12"/>
        <v>2.241545624268118</v>
      </c>
      <c r="T76" s="27">
        <f t="shared" si="13"/>
        <v>0.60849247087870206</v>
      </c>
      <c r="U76" s="22"/>
      <c r="V76" s="38">
        <f t="shared" si="14"/>
        <v>2.5344891152552464</v>
      </c>
      <c r="W76" s="22"/>
      <c r="X76" s="42">
        <f>I76-'(A) Current Law'!J74</f>
        <v>2934175.0000000019</v>
      </c>
      <c r="Y76" s="42">
        <f>J76-'(A) Current Law'!K74</f>
        <v>1054.7150210642862</v>
      </c>
      <c r="Z76" s="38">
        <f>O76-'(A) Current Law'!P74</f>
        <v>1.1502273205231783</v>
      </c>
      <c r="AA76" s="44">
        <f>N76-'(A) Current Law'!O74</f>
        <v>0.62800000000000011</v>
      </c>
      <c r="AB76" s="42">
        <f>Q76-'(A) Current Law'!R74</f>
        <v>0</v>
      </c>
      <c r="AC76" s="42">
        <f>M76-'(A) Current Law'!N74</f>
        <v>245320</v>
      </c>
      <c r="AD76" s="38">
        <f>S76-'(A) Current Law'!T74</f>
        <v>0</v>
      </c>
    </row>
    <row r="77" spans="1:30">
      <c r="A77" s="1" t="s">
        <v>154</v>
      </c>
      <c r="B77" s="2" t="s">
        <v>155</v>
      </c>
      <c r="C77" s="20">
        <v>1017892208</v>
      </c>
      <c r="D77" s="21">
        <v>1487.1799999999998</v>
      </c>
      <c r="E77" s="22"/>
      <c r="F77" s="48">
        <v>3500</v>
      </c>
      <c r="G77" s="45">
        <f t="shared" si="15"/>
        <v>0</v>
      </c>
      <c r="H77" s="22"/>
      <c r="I77" s="23">
        <v>5205129.9999999991</v>
      </c>
      <c r="J77" s="24">
        <f t="shared" si="8"/>
        <v>3499.9999999999995</v>
      </c>
      <c r="K77" s="26">
        <f t="shared" si="9"/>
        <v>5.1136357652518729</v>
      </c>
      <c r="L77" s="22"/>
      <c r="M77" s="20">
        <v>780668</v>
      </c>
      <c r="N77" s="26">
        <v>2.5569999999999999</v>
      </c>
      <c r="O77" s="25">
        <f t="shared" si="10"/>
        <v>4.3466901163271299</v>
      </c>
      <c r="P77" s="22"/>
      <c r="Q77" s="24">
        <v>2924000</v>
      </c>
      <c r="R77" s="24">
        <f t="shared" si="11"/>
        <v>2491.0690030796545</v>
      </c>
      <c r="S77" s="26">
        <f t="shared" si="12"/>
        <v>2.872602793320528</v>
      </c>
      <c r="T77" s="27">
        <f t="shared" si="13"/>
        <v>0.71173400087990135</v>
      </c>
      <c r="U77" s="22"/>
      <c r="V77" s="38">
        <f t="shared" si="14"/>
        <v>3.6395484422452715</v>
      </c>
      <c r="W77" s="22"/>
      <c r="X77" s="42">
        <f>I77-'(A) Current Law'!J75</f>
        <v>1347160.9999999991</v>
      </c>
      <c r="Y77" s="42">
        <f>J77-'(A) Current Law'!K75</f>
        <v>905.84932556919739</v>
      </c>
      <c r="Z77" s="38">
        <f>O77-'(A) Current Law'!P75</f>
        <v>1.184561577860118</v>
      </c>
      <c r="AA77" s="44">
        <f>N77-'(A) Current Law'!O75</f>
        <v>0.66199999999999992</v>
      </c>
      <c r="AB77" s="42">
        <f>Q77-'(A) Current Law'!R75</f>
        <v>0</v>
      </c>
      <c r="AC77" s="42">
        <f>M77-'(A) Current Law'!N75</f>
        <v>141405</v>
      </c>
      <c r="AD77" s="38">
        <f>S77-'(A) Current Law'!T75</f>
        <v>0</v>
      </c>
    </row>
    <row r="78" spans="1:30">
      <c r="A78" s="28" t="s">
        <v>156</v>
      </c>
      <c r="B78" s="29" t="s">
        <v>157</v>
      </c>
      <c r="C78" s="30">
        <v>86949901</v>
      </c>
      <c r="D78" s="21">
        <v>66.069999999999993</v>
      </c>
      <c r="E78" s="22"/>
      <c r="F78" s="48">
        <v>3500</v>
      </c>
      <c r="G78" s="45">
        <f t="shared" si="15"/>
        <v>0</v>
      </c>
      <c r="H78" s="22"/>
      <c r="I78" s="23">
        <v>514386.50199999998</v>
      </c>
      <c r="J78" s="24">
        <f t="shared" si="8"/>
        <v>7785.4775541092786</v>
      </c>
      <c r="K78" s="26">
        <f t="shared" si="9"/>
        <v>5.9158952003867142</v>
      </c>
      <c r="L78" s="22"/>
      <c r="M78" s="20">
        <v>101556</v>
      </c>
      <c r="N78" s="26">
        <v>2.9580000000000002</v>
      </c>
      <c r="O78" s="25">
        <f t="shared" si="10"/>
        <v>4.7479122719185156</v>
      </c>
      <c r="P78" s="22"/>
      <c r="Q78" s="24">
        <v>230000</v>
      </c>
      <c r="R78" s="24">
        <f t="shared" si="11"/>
        <v>5018.2533676403818</v>
      </c>
      <c r="S78" s="26">
        <f t="shared" si="12"/>
        <v>2.6452014016669207</v>
      </c>
      <c r="T78" s="27">
        <f t="shared" si="13"/>
        <v>0.64456590270325564</v>
      </c>
      <c r="U78" s="22"/>
      <c r="V78" s="38">
        <f t="shared" si="14"/>
        <v>3.8131843301351203</v>
      </c>
      <c r="W78" s="22"/>
      <c r="X78" s="42">
        <f>I78-'(A) Current Law'!J76</f>
        <v>-69418.498000000021</v>
      </c>
      <c r="Y78" s="42">
        <f>J78-'(A) Current Law'!K76</f>
        <v>-1050.6810655365516</v>
      </c>
      <c r="Z78" s="38">
        <f>O78-'(A) Current Law'!P76</f>
        <v>0.12373219378363665</v>
      </c>
      <c r="AA78" s="44">
        <f>N78-'(A) Current Law'!O76</f>
        <v>-0.39900000000000002</v>
      </c>
      <c r="AB78" s="42">
        <f>Q78-'(A) Current Law'!R76</f>
        <v>0</v>
      </c>
      <c r="AC78" s="42">
        <f>M78-'(A) Current Law'!N76</f>
        <v>-80177</v>
      </c>
      <c r="AD78" s="38">
        <f>S78-'(A) Current Law'!T76</f>
        <v>0</v>
      </c>
    </row>
    <row r="79" spans="1:30">
      <c r="A79" s="28" t="s">
        <v>158</v>
      </c>
      <c r="B79" s="29" t="s">
        <v>159</v>
      </c>
      <c r="C79" s="30">
        <v>226366754</v>
      </c>
      <c r="D79" s="21">
        <v>341.08000000000004</v>
      </c>
      <c r="E79" s="22"/>
      <c r="F79" s="48">
        <v>3500</v>
      </c>
      <c r="G79" s="45">
        <f t="shared" si="15"/>
        <v>0</v>
      </c>
      <c r="H79" s="22"/>
      <c r="I79" s="23">
        <v>1341525.6708000002</v>
      </c>
      <c r="J79" s="24">
        <f t="shared" si="8"/>
        <v>3933.1701383839568</v>
      </c>
      <c r="K79" s="26">
        <f t="shared" si="9"/>
        <v>5.9263370044171779</v>
      </c>
      <c r="L79" s="22"/>
      <c r="M79" s="20">
        <v>265543</v>
      </c>
      <c r="N79" s="26">
        <v>2.9630000000000001</v>
      </c>
      <c r="O79" s="25">
        <f t="shared" si="10"/>
        <v>4.7532716345793435</v>
      </c>
      <c r="P79" s="22"/>
      <c r="Q79" s="24">
        <v>495000</v>
      </c>
      <c r="R79" s="24">
        <f t="shared" si="11"/>
        <v>2229.8082561275946</v>
      </c>
      <c r="S79" s="26">
        <f t="shared" si="12"/>
        <v>2.1867168709765568</v>
      </c>
      <c r="T79" s="27">
        <f t="shared" si="13"/>
        <v>0.56692392591075857</v>
      </c>
      <c r="U79" s="22"/>
      <c r="V79" s="38">
        <f t="shared" si="14"/>
        <v>3.3597822408143911</v>
      </c>
      <c r="W79" s="22"/>
      <c r="X79" s="42">
        <f>I79-'(A) Current Law'!J77</f>
        <v>330138.6708000002</v>
      </c>
      <c r="Y79" s="42">
        <f>J79-'(A) Current Law'!K77</f>
        <v>967.92151635979872</v>
      </c>
      <c r="Z79" s="38">
        <f>O79-'(A) Current Law'!P77</f>
        <v>1.2523423417557162</v>
      </c>
      <c r="AA79" s="44">
        <f>N79-'(A) Current Law'!O77</f>
        <v>0.72900000000000009</v>
      </c>
      <c r="AB79" s="42">
        <f>Q79-'(A) Current Law'!R77</f>
        <v>0</v>
      </c>
      <c r="AC79" s="42">
        <f>M79-'(A) Current Law'!N77</f>
        <v>46650</v>
      </c>
      <c r="AD79" s="38">
        <f>S79-'(A) Current Law'!T77</f>
        <v>0</v>
      </c>
    </row>
    <row r="80" spans="1:30">
      <c r="A80" s="28" t="s">
        <v>160</v>
      </c>
      <c r="B80" s="29" t="s">
        <v>161</v>
      </c>
      <c r="C80" s="30">
        <v>3514818653</v>
      </c>
      <c r="D80" s="21">
        <v>4522.78</v>
      </c>
      <c r="E80" s="22"/>
      <c r="F80" s="48">
        <v>3500</v>
      </c>
      <c r="G80" s="45">
        <f t="shared" si="15"/>
        <v>0</v>
      </c>
      <c r="H80" s="22"/>
      <c r="I80" s="23">
        <v>15829730</v>
      </c>
      <c r="J80" s="24">
        <f t="shared" si="8"/>
        <v>3500</v>
      </c>
      <c r="K80" s="26">
        <f t="shared" si="9"/>
        <v>4.5037117310416184</v>
      </c>
      <c r="L80" s="22"/>
      <c r="M80" s="20">
        <v>1623742</v>
      </c>
      <c r="N80" s="26">
        <v>2.2519999999999998</v>
      </c>
      <c r="O80" s="25">
        <f t="shared" si="10"/>
        <v>4.0417413819841821</v>
      </c>
      <c r="P80" s="22"/>
      <c r="Q80" s="24">
        <v>9238151</v>
      </c>
      <c r="R80" s="24">
        <f t="shared" si="11"/>
        <v>2401.5965844016291</v>
      </c>
      <c r="S80" s="26">
        <f t="shared" si="12"/>
        <v>2.6283435681994489</v>
      </c>
      <c r="T80" s="27">
        <f t="shared" si="13"/>
        <v>0.68617045268617971</v>
      </c>
      <c r="U80" s="22"/>
      <c r="V80" s="38">
        <f t="shared" si="14"/>
        <v>3.0903139172568852</v>
      </c>
      <c r="W80" s="22"/>
      <c r="X80" s="42">
        <f>I80-'(A) Current Law'!J78</f>
        <v>4812130</v>
      </c>
      <c r="Y80" s="42">
        <f>J80-'(A) Current Law'!K78</f>
        <v>1063.9761385696406</v>
      </c>
      <c r="Z80" s="38">
        <f>O80-'(A) Current Law'!P78</f>
        <v>1.1600524529252296</v>
      </c>
      <c r="AA80" s="44">
        <f>N80-'(A) Current Law'!O78</f>
        <v>0.73199999999999976</v>
      </c>
      <c r="AB80" s="42">
        <f>Q80-'(A) Current Law'!R78</f>
        <v>0</v>
      </c>
      <c r="AC80" s="42">
        <f>M80-'(A) Current Law'!N78</f>
        <v>734756</v>
      </c>
      <c r="AD80" s="38">
        <f>S80-'(A) Current Law'!T78</f>
        <v>0</v>
      </c>
    </row>
    <row r="81" spans="1:30">
      <c r="A81" s="28" t="s">
        <v>162</v>
      </c>
      <c r="B81" s="29" t="s">
        <v>163</v>
      </c>
      <c r="C81" s="30">
        <v>817134873</v>
      </c>
      <c r="D81" s="21">
        <v>2185.8799999999997</v>
      </c>
      <c r="E81" s="22"/>
      <c r="F81" s="48">
        <v>3500</v>
      </c>
      <c r="G81" s="45">
        <f t="shared" si="15"/>
        <v>0</v>
      </c>
      <c r="H81" s="22"/>
      <c r="I81" s="23">
        <v>7650579.9999999991</v>
      </c>
      <c r="J81" s="24">
        <f t="shared" si="8"/>
        <v>3500</v>
      </c>
      <c r="K81" s="26">
        <f t="shared" si="9"/>
        <v>9.3626893831026088</v>
      </c>
      <c r="L81" s="22"/>
      <c r="M81" s="20">
        <v>2362511</v>
      </c>
      <c r="N81" s="26">
        <v>4.681</v>
      </c>
      <c r="O81" s="25">
        <f t="shared" si="10"/>
        <v>6.4714763434163203</v>
      </c>
      <c r="P81" s="22"/>
      <c r="Q81" s="24">
        <v>3207661</v>
      </c>
      <c r="R81" s="24">
        <f t="shared" si="11"/>
        <v>2548.2515051146452</v>
      </c>
      <c r="S81" s="26">
        <f t="shared" si="12"/>
        <v>3.9254976210028913</v>
      </c>
      <c r="T81" s="27">
        <f t="shared" si="13"/>
        <v>0.72807185860418433</v>
      </c>
      <c r="U81" s="22"/>
      <c r="V81" s="38">
        <f t="shared" si="14"/>
        <v>6.8167106606891803</v>
      </c>
      <c r="W81" s="22"/>
      <c r="X81" s="42">
        <f>I81-'(A) Current Law'!J79</f>
        <v>2240016.9999999991</v>
      </c>
      <c r="Y81" s="42">
        <f>J81-'(A) Current Law'!K79</f>
        <v>1024.7666843559568</v>
      </c>
      <c r="Z81" s="38">
        <f>O81-'(A) Current Law'!P79</f>
        <v>1.8939039944755844</v>
      </c>
      <c r="AA81" s="44">
        <f>N81-'(A) Current Law'!O79</f>
        <v>1.37</v>
      </c>
      <c r="AB81" s="42">
        <f>Q81-'(A) Current Law'!R79</f>
        <v>0</v>
      </c>
      <c r="AC81" s="42">
        <f>M81-'(A) Current Law'!N79</f>
        <v>692442</v>
      </c>
      <c r="AD81" s="38">
        <f>S81-'(A) Current Law'!T79</f>
        <v>0</v>
      </c>
    </row>
    <row r="82" spans="1:30">
      <c r="A82" s="28" t="s">
        <v>164</v>
      </c>
      <c r="B82" s="29" t="s">
        <v>165</v>
      </c>
      <c r="C82" s="30">
        <v>210954832</v>
      </c>
      <c r="D82" s="21">
        <v>97.679999999999993</v>
      </c>
      <c r="E82" s="22"/>
      <c r="F82" s="48">
        <v>3500</v>
      </c>
      <c r="G82" s="45">
        <f t="shared" si="15"/>
        <v>0</v>
      </c>
      <c r="H82" s="22"/>
      <c r="I82" s="23">
        <v>369368.42599999998</v>
      </c>
      <c r="J82" s="24">
        <f t="shared" si="8"/>
        <v>3781.4130425880426</v>
      </c>
      <c r="K82" s="26">
        <f t="shared" si="9"/>
        <v>1.7509360771598728</v>
      </c>
      <c r="L82" s="22"/>
      <c r="M82" s="20">
        <v>0</v>
      </c>
      <c r="N82" s="26">
        <v>0.875</v>
      </c>
      <c r="O82" s="25">
        <f t="shared" si="10"/>
        <v>1.7509360771598728</v>
      </c>
      <c r="P82" s="22"/>
      <c r="Q82" s="24">
        <v>190000</v>
      </c>
      <c r="R82" s="24">
        <f t="shared" si="11"/>
        <v>1945.1269451269452</v>
      </c>
      <c r="S82" s="26">
        <f t="shared" si="12"/>
        <v>0.9006667360906907</v>
      </c>
      <c r="T82" s="27">
        <f t="shared" si="13"/>
        <v>0.51439155765847733</v>
      </c>
      <c r="U82" s="22"/>
      <c r="V82" s="38">
        <f t="shared" si="14"/>
        <v>0.9006667360906907</v>
      </c>
      <c r="W82" s="22"/>
      <c r="X82" s="42">
        <f>I82-'(A) Current Law'!J80</f>
        <v>56026.425999999978</v>
      </c>
      <c r="Y82" s="42">
        <f>J82-'(A) Current Law'!K80</f>
        <v>573.57110974610941</v>
      </c>
      <c r="Z82" s="38">
        <f>O82-'(A) Current Law'!P80</f>
        <v>0.26558493810656114</v>
      </c>
      <c r="AA82" s="44">
        <f>N82-'(A) Current Law'!O80</f>
        <v>0.31799999999999995</v>
      </c>
      <c r="AB82" s="42">
        <f>Q82-'(A) Current Law'!R80</f>
        <v>0</v>
      </c>
      <c r="AC82" s="42">
        <f>M82-'(A) Current Law'!N80</f>
        <v>0</v>
      </c>
      <c r="AD82" s="38">
        <f>S82-'(A) Current Law'!T80</f>
        <v>0</v>
      </c>
    </row>
    <row r="83" spans="1:30">
      <c r="A83" s="28" t="s">
        <v>166</v>
      </c>
      <c r="B83" s="29" t="s">
        <v>167</v>
      </c>
      <c r="C83" s="30">
        <v>16814622811</v>
      </c>
      <c r="D83" s="21">
        <v>17957.5</v>
      </c>
      <c r="E83" s="22"/>
      <c r="F83" s="48">
        <v>3500</v>
      </c>
      <c r="G83" s="45">
        <f t="shared" si="15"/>
        <v>0</v>
      </c>
      <c r="H83" s="22"/>
      <c r="I83" s="23">
        <v>62851250</v>
      </c>
      <c r="J83" s="24">
        <f t="shared" si="8"/>
        <v>3500</v>
      </c>
      <c r="K83" s="26">
        <f t="shared" si="9"/>
        <v>3.7378923515835982</v>
      </c>
      <c r="L83" s="22"/>
      <c r="M83" s="20">
        <v>1328317</v>
      </c>
      <c r="N83" s="26">
        <v>1.869</v>
      </c>
      <c r="O83" s="25">
        <f t="shared" si="10"/>
        <v>3.6588946235387545</v>
      </c>
      <c r="P83" s="22"/>
      <c r="Q83" s="24">
        <v>44000000</v>
      </c>
      <c r="R83" s="24">
        <f t="shared" si="11"/>
        <v>2524.1997494083253</v>
      </c>
      <c r="S83" s="26">
        <f t="shared" si="12"/>
        <v>2.6167699682930463</v>
      </c>
      <c r="T83" s="27">
        <f t="shared" si="13"/>
        <v>0.72119992840237868</v>
      </c>
      <c r="U83" s="22"/>
      <c r="V83" s="38">
        <f t="shared" si="14"/>
        <v>2.6957676963378896</v>
      </c>
      <c r="W83" s="22"/>
      <c r="X83" s="42">
        <f>I83-'(A) Current Law'!J81</f>
        <v>18258794</v>
      </c>
      <c r="Y83" s="42">
        <f>J83-'(A) Current Law'!K81</f>
        <v>1016.7781706807741</v>
      </c>
      <c r="Z83" s="38">
        <f>O83-'(A) Current Law'!P81</f>
        <v>1.0658901600977462</v>
      </c>
      <c r="AA83" s="44">
        <f>N83-'(A) Current Law'!O81</f>
        <v>0.54299999999999993</v>
      </c>
      <c r="AB83" s="42">
        <f>Q83-'(A) Current Law'!R81</f>
        <v>399608</v>
      </c>
      <c r="AC83" s="42">
        <f>M83-'(A) Current Law'!N81</f>
        <v>336253</v>
      </c>
      <c r="AD83" s="38">
        <f>S83-'(A) Current Law'!T81</f>
        <v>2.3765504852037989E-2</v>
      </c>
    </row>
    <row r="84" spans="1:30" ht="31.2">
      <c r="A84" s="28" t="s">
        <v>168</v>
      </c>
      <c r="B84" s="29" t="s">
        <v>169</v>
      </c>
      <c r="C84" s="30">
        <v>13287392739</v>
      </c>
      <c r="D84" s="21">
        <v>25239.53</v>
      </c>
      <c r="E84" s="22"/>
      <c r="F84" s="48">
        <v>3500</v>
      </c>
      <c r="G84" s="45">
        <f t="shared" si="15"/>
        <v>0</v>
      </c>
      <c r="H84" s="22"/>
      <c r="I84" s="23">
        <v>88338355</v>
      </c>
      <c r="J84" s="24">
        <f t="shared" si="8"/>
        <v>3500</v>
      </c>
      <c r="K84" s="26">
        <f t="shared" si="9"/>
        <v>6.6482835824305058</v>
      </c>
      <c r="L84" s="22"/>
      <c r="M84" s="20">
        <v>20383731</v>
      </c>
      <c r="N84" s="26">
        <v>3.3239999999999998</v>
      </c>
      <c r="O84" s="25">
        <f t="shared" si="10"/>
        <v>5.1142180663137546</v>
      </c>
      <c r="P84" s="22"/>
      <c r="Q84" s="24">
        <v>40800000</v>
      </c>
      <c r="R84" s="24">
        <f t="shared" si="11"/>
        <v>2424.1232305038961</v>
      </c>
      <c r="S84" s="26">
        <f t="shared" si="12"/>
        <v>3.0705798196396636</v>
      </c>
      <c r="T84" s="27">
        <f t="shared" si="13"/>
        <v>0.69260663728682748</v>
      </c>
      <c r="U84" s="22"/>
      <c r="V84" s="38">
        <f t="shared" si="14"/>
        <v>4.6046453357564152</v>
      </c>
      <c r="W84" s="22"/>
      <c r="X84" s="42">
        <f>I84-'(A) Current Law'!J82</f>
        <v>28345254</v>
      </c>
      <c r="Y84" s="42">
        <f>J84-'(A) Current Law'!K82</f>
        <v>1123.049993403205</v>
      </c>
      <c r="Z84" s="38">
        <f>O84-'(A) Current Law'!P82</f>
        <v>1.5899679805498073</v>
      </c>
      <c r="AA84" s="44">
        <f>N84-'(A) Current Law'!O82</f>
        <v>1.0659999999999998</v>
      </c>
      <c r="AB84" s="42">
        <f>Q84-'(A) Current Law'!R82</f>
        <v>0</v>
      </c>
      <c r="AC84" s="42">
        <f>M84-'(A) Current Law'!N82</f>
        <v>7218725</v>
      </c>
      <c r="AD84" s="38">
        <f>S84-'(A) Current Law'!T82</f>
        <v>0</v>
      </c>
    </row>
    <row r="85" spans="1:30">
      <c r="A85" s="28" t="s">
        <v>170</v>
      </c>
      <c r="B85" s="29" t="s">
        <v>171</v>
      </c>
      <c r="C85" s="30">
        <v>52784554</v>
      </c>
      <c r="D85" s="21">
        <v>26.490000000000002</v>
      </c>
      <c r="E85" s="22"/>
      <c r="F85" s="48">
        <v>3500</v>
      </c>
      <c r="G85" s="45">
        <f t="shared" si="15"/>
        <v>0</v>
      </c>
      <c r="H85" s="22"/>
      <c r="I85" s="23">
        <v>150187.95120000001</v>
      </c>
      <c r="J85" s="24">
        <f t="shared" si="8"/>
        <v>5669.6093318233297</v>
      </c>
      <c r="K85" s="26">
        <f t="shared" si="9"/>
        <v>2.8453011310846734</v>
      </c>
      <c r="L85" s="22"/>
      <c r="M85" s="20">
        <v>0</v>
      </c>
      <c r="N85" s="26">
        <v>1.423</v>
      </c>
      <c r="O85" s="25">
        <f t="shared" si="10"/>
        <v>2.8453011310846734</v>
      </c>
      <c r="P85" s="22"/>
      <c r="Q85" s="24">
        <v>0</v>
      </c>
      <c r="R85" s="24">
        <f t="shared" si="11"/>
        <v>0</v>
      </c>
      <c r="S85" s="26">
        <f t="shared" si="12"/>
        <v>0</v>
      </c>
      <c r="T85" s="27">
        <f t="shared" si="13"/>
        <v>0</v>
      </c>
      <c r="U85" s="22"/>
      <c r="V85" s="38">
        <f t="shared" si="14"/>
        <v>0</v>
      </c>
      <c r="W85" s="22"/>
      <c r="X85" s="42">
        <f>I85-'(A) Current Law'!J83</f>
        <v>-31121.04879999999</v>
      </c>
      <c r="Y85" s="42">
        <f>J85-'(A) Current Law'!K83</f>
        <v>-1174.822529256322</v>
      </c>
      <c r="Z85" s="38">
        <f>O85-'(A) Current Law'!P83</f>
        <v>-0.13947354371886833</v>
      </c>
      <c r="AA85" s="44">
        <f>N85-'(A) Current Law'!O83</f>
        <v>-0.29400000000000004</v>
      </c>
      <c r="AB85" s="42">
        <f>Q85-'(A) Current Law'!R83</f>
        <v>0</v>
      </c>
      <c r="AC85" s="42">
        <f>M85-'(A) Current Law'!N83</f>
        <v>-23759</v>
      </c>
      <c r="AD85" s="38">
        <f>S85-'(A) Current Law'!T83</f>
        <v>0</v>
      </c>
    </row>
    <row r="86" spans="1:30">
      <c r="A86" s="28" t="s">
        <v>172</v>
      </c>
      <c r="B86" s="29" t="s">
        <v>173</v>
      </c>
      <c r="C86" s="30">
        <v>14208790454</v>
      </c>
      <c r="D86" s="21">
        <v>21192.969999999998</v>
      </c>
      <c r="E86" s="22"/>
      <c r="F86" s="48">
        <v>3500</v>
      </c>
      <c r="G86" s="45">
        <f t="shared" si="15"/>
        <v>0</v>
      </c>
      <c r="H86" s="22"/>
      <c r="I86" s="23">
        <v>74175394.999999985</v>
      </c>
      <c r="J86" s="24">
        <f t="shared" si="8"/>
        <v>3499.9999999999995</v>
      </c>
      <c r="K86" s="26">
        <f t="shared" si="9"/>
        <v>5.2203877057753658</v>
      </c>
      <c r="L86" s="22"/>
      <c r="M86" s="53">
        <v>11652072</v>
      </c>
      <c r="N86" s="26">
        <v>2.61</v>
      </c>
      <c r="O86" s="25">
        <f t="shared" si="10"/>
        <v>4.4003269104724305</v>
      </c>
      <c r="P86" s="22"/>
      <c r="Q86" s="24">
        <v>42000000</v>
      </c>
      <c r="R86" s="24">
        <f t="shared" si="11"/>
        <v>2531.59760052508</v>
      </c>
      <c r="S86" s="26">
        <f t="shared" si="12"/>
        <v>2.9559166303403632</v>
      </c>
      <c r="T86" s="27">
        <f t="shared" si="13"/>
        <v>0.72331360015002288</v>
      </c>
      <c r="U86" s="22"/>
      <c r="V86" s="38">
        <f t="shared" si="14"/>
        <v>3.775977425643299</v>
      </c>
      <c r="W86" s="22"/>
      <c r="X86" s="42">
        <f>I86-'(A) Current Law'!J84</f>
        <v>21751034.999999985</v>
      </c>
      <c r="Y86" s="42">
        <f>J86-'(A) Current Law'!K84</f>
        <v>1026.3325527285692</v>
      </c>
      <c r="Z86" s="38">
        <f>O86-'(A) Current Law'!P84</f>
        <v>1.2308524118656825</v>
      </c>
      <c r="AA86" s="44">
        <f>N86-'(A) Current Law'!O84</f>
        <v>0.82299999999999995</v>
      </c>
      <c r="AB86" s="42">
        <f>Q86-'(A) Current Law'!R84</f>
        <v>0</v>
      </c>
      <c r="AC86" s="42">
        <f>M86-'(A) Current Law'!N84</f>
        <v>4262111</v>
      </c>
      <c r="AD86" s="38">
        <f>S86-'(A) Current Law'!T84</f>
        <v>0</v>
      </c>
    </row>
    <row r="87" spans="1:30">
      <c r="A87" s="28" t="s">
        <v>174</v>
      </c>
      <c r="B87" s="29" t="s">
        <v>175</v>
      </c>
      <c r="C87" s="30">
        <v>4536014614</v>
      </c>
      <c r="D87" s="21">
        <v>5016.21</v>
      </c>
      <c r="E87" s="22"/>
      <c r="F87" s="48">
        <v>3500</v>
      </c>
      <c r="G87" s="45">
        <f t="shared" si="15"/>
        <v>0</v>
      </c>
      <c r="H87" s="22"/>
      <c r="I87" s="23">
        <v>17556735</v>
      </c>
      <c r="J87" s="24">
        <f t="shared" si="8"/>
        <v>3500</v>
      </c>
      <c r="K87" s="26">
        <f t="shared" si="9"/>
        <v>3.8705199374386319</v>
      </c>
      <c r="L87" s="22"/>
      <c r="M87" s="20">
        <v>657810</v>
      </c>
      <c r="N87" s="26">
        <v>1.9350000000000001</v>
      </c>
      <c r="O87" s="25">
        <f t="shared" si="10"/>
        <v>3.7255005633894989</v>
      </c>
      <c r="P87" s="22"/>
      <c r="Q87" s="24">
        <v>11210000</v>
      </c>
      <c r="R87" s="24">
        <f t="shared" si="11"/>
        <v>2365.8917788529589</v>
      </c>
      <c r="S87" s="26">
        <f t="shared" si="12"/>
        <v>2.4713324259144462</v>
      </c>
      <c r="T87" s="27">
        <f t="shared" si="13"/>
        <v>0.67596907967227393</v>
      </c>
      <c r="U87" s="22"/>
      <c r="V87" s="38">
        <f t="shared" si="14"/>
        <v>2.6163517999635792</v>
      </c>
      <c r="W87" s="22"/>
      <c r="X87" s="42">
        <f>I87-'(A) Current Law'!J85</f>
        <v>4987492</v>
      </c>
      <c r="Y87" s="42">
        <f>J87-'(A) Current Law'!K85</f>
        <v>994.27496057780672</v>
      </c>
      <c r="Z87" s="38">
        <f>O87-'(A) Current Law'!P85</f>
        <v>1.0725545250635298</v>
      </c>
      <c r="AA87" s="44">
        <f>N87-'(A) Current Law'!O85</f>
        <v>0.55000000000000004</v>
      </c>
      <c r="AB87" s="42">
        <f>Q87-'(A) Current Law'!R85</f>
        <v>0</v>
      </c>
      <c r="AC87" s="42">
        <f>M87-'(A) Current Law'!N85</f>
        <v>122369</v>
      </c>
      <c r="AD87" s="38">
        <f>S87-'(A) Current Law'!T85</f>
        <v>0</v>
      </c>
    </row>
    <row r="88" spans="1:30">
      <c r="A88" s="28" t="s">
        <v>176</v>
      </c>
      <c r="B88" s="29" t="s">
        <v>177</v>
      </c>
      <c r="C88" s="30">
        <v>3534985734</v>
      </c>
      <c r="D88" s="21">
        <v>3346.4199999999996</v>
      </c>
      <c r="E88" s="22"/>
      <c r="F88" s="48">
        <v>3500</v>
      </c>
      <c r="G88" s="45">
        <f t="shared" si="15"/>
        <v>0</v>
      </c>
      <c r="H88" s="22"/>
      <c r="I88" s="23">
        <v>11712469.999999998</v>
      </c>
      <c r="J88" s="24">
        <f t="shared" si="8"/>
        <v>3500</v>
      </c>
      <c r="K88" s="26">
        <f t="shared" si="9"/>
        <v>3.3133005000127103</v>
      </c>
      <c r="L88" s="22"/>
      <c r="M88" s="20">
        <v>0</v>
      </c>
      <c r="N88" s="26">
        <v>1.657</v>
      </c>
      <c r="O88" s="25">
        <f t="shared" si="10"/>
        <v>3.3133005000127103</v>
      </c>
      <c r="P88" s="22"/>
      <c r="Q88" s="24">
        <v>7150000</v>
      </c>
      <c r="R88" s="24">
        <f t="shared" si="11"/>
        <v>2136.6116626125831</v>
      </c>
      <c r="S88" s="26">
        <f t="shared" si="12"/>
        <v>2.0226389971620744</v>
      </c>
      <c r="T88" s="27">
        <f t="shared" si="13"/>
        <v>0.61046047503216672</v>
      </c>
      <c r="U88" s="22"/>
      <c r="V88" s="38">
        <f t="shared" si="14"/>
        <v>2.0226389971620744</v>
      </c>
      <c r="W88" s="22"/>
      <c r="X88" s="42">
        <f>I88-'(A) Current Law'!J86</f>
        <v>3530693.9999999981</v>
      </c>
      <c r="Y88" s="42">
        <f>J88-'(A) Current Law'!K86</f>
        <v>1055.0660108414363</v>
      </c>
      <c r="Z88" s="38">
        <f>O88-'(A) Current Law'!P86</f>
        <v>0.99878592607638472</v>
      </c>
      <c r="AA88" s="44">
        <f>N88-'(A) Current Law'!O86</f>
        <v>0.53299999999999992</v>
      </c>
      <c r="AB88" s="42">
        <f>Q88-'(A) Current Law'!R86</f>
        <v>0</v>
      </c>
      <c r="AC88" s="42">
        <f>M88-'(A) Current Law'!N86</f>
        <v>0</v>
      </c>
      <c r="AD88" s="38">
        <f>S88-'(A) Current Law'!T86</f>
        <v>0</v>
      </c>
    </row>
    <row r="89" spans="1:30">
      <c r="A89" s="28" t="s">
        <v>178</v>
      </c>
      <c r="B89" s="29" t="s">
        <v>179</v>
      </c>
      <c r="C89" s="30">
        <v>379206963</v>
      </c>
      <c r="D89" s="21">
        <v>935.48</v>
      </c>
      <c r="E89" s="22"/>
      <c r="F89" s="48">
        <v>3500</v>
      </c>
      <c r="G89" s="45">
        <f t="shared" si="15"/>
        <v>0</v>
      </c>
      <c r="H89" s="22"/>
      <c r="I89" s="23">
        <v>3274180</v>
      </c>
      <c r="J89" s="24">
        <f t="shared" si="8"/>
        <v>3500</v>
      </c>
      <c r="K89" s="26">
        <f t="shared" si="9"/>
        <v>8.6342823826259743</v>
      </c>
      <c r="L89" s="22"/>
      <c r="M89" s="20">
        <v>958287</v>
      </c>
      <c r="N89" s="26">
        <v>4.3170000000000002</v>
      </c>
      <c r="O89" s="25">
        <f t="shared" si="10"/>
        <v>6.107200621208003</v>
      </c>
      <c r="P89" s="22"/>
      <c r="Q89" s="24">
        <v>1400000</v>
      </c>
      <c r="R89" s="24">
        <f t="shared" si="11"/>
        <v>2520.9379142258517</v>
      </c>
      <c r="S89" s="26">
        <f t="shared" si="12"/>
        <v>3.6919153301517831</v>
      </c>
      <c r="T89" s="27">
        <f t="shared" si="13"/>
        <v>0.72026797549310051</v>
      </c>
      <c r="U89" s="22"/>
      <c r="V89" s="38">
        <f t="shared" si="14"/>
        <v>6.2189970915697561</v>
      </c>
      <c r="W89" s="22"/>
      <c r="X89" s="42">
        <f>I89-'(A) Current Law'!J87</f>
        <v>738446</v>
      </c>
      <c r="Y89" s="42">
        <f>J89-'(A) Current Law'!K87</f>
        <v>789.37657673066224</v>
      </c>
      <c r="Z89" s="38">
        <f>O89-'(A) Current Law'!P87</f>
        <v>1.4965521611479486</v>
      </c>
      <c r="AA89" s="44">
        <f>N89-'(A) Current Law'!O87</f>
        <v>0.9740000000000002</v>
      </c>
      <c r="AB89" s="42">
        <f>Q89-'(A) Current Law'!R87</f>
        <v>0</v>
      </c>
      <c r="AC89" s="42">
        <f>M89-'(A) Current Law'!N87</f>
        <v>170943</v>
      </c>
      <c r="AD89" s="38">
        <f>S89-'(A) Current Law'!T87</f>
        <v>0</v>
      </c>
    </row>
    <row r="90" spans="1:30">
      <c r="A90" s="28" t="s">
        <v>180</v>
      </c>
      <c r="B90" s="29" t="s">
        <v>181</v>
      </c>
      <c r="C90" s="30">
        <v>4169013513</v>
      </c>
      <c r="D90" s="21">
        <v>7254.3700000000008</v>
      </c>
      <c r="E90" s="22"/>
      <c r="F90" s="48">
        <v>3500</v>
      </c>
      <c r="G90" s="45">
        <f t="shared" si="15"/>
        <v>0</v>
      </c>
      <c r="H90" s="22"/>
      <c r="I90" s="23">
        <v>25390295.000000004</v>
      </c>
      <c r="J90" s="24">
        <f t="shared" si="8"/>
        <v>3500</v>
      </c>
      <c r="K90" s="26">
        <f t="shared" si="9"/>
        <v>6.0902405139313842</v>
      </c>
      <c r="L90" s="22"/>
      <c r="M90" s="20">
        <v>5232319</v>
      </c>
      <c r="N90" s="26">
        <v>3.0449999999999999</v>
      </c>
      <c r="O90" s="25">
        <f t="shared" si="10"/>
        <v>4.835190852018715</v>
      </c>
      <c r="P90" s="22"/>
      <c r="Q90" s="24">
        <v>13593970</v>
      </c>
      <c r="R90" s="24">
        <f t="shared" si="11"/>
        <v>2595.1652590093968</v>
      </c>
      <c r="S90" s="26">
        <f t="shared" si="12"/>
        <v>3.2607162240205483</v>
      </c>
      <c r="T90" s="27">
        <f t="shared" si="13"/>
        <v>0.74147578828839911</v>
      </c>
      <c r="U90" s="22"/>
      <c r="V90" s="38">
        <f t="shared" si="14"/>
        <v>4.5157658859332175</v>
      </c>
      <c r="W90" s="22"/>
      <c r="X90" s="42">
        <f>I90-'(A) Current Law'!J88</f>
        <v>6617189.0000000037</v>
      </c>
      <c r="Y90" s="42">
        <f>J90-'(A) Current Law'!K88</f>
        <v>912.16590827322034</v>
      </c>
      <c r="Z90" s="38">
        <f>O90-'(A) Current Law'!P88</f>
        <v>1.2412308052885908</v>
      </c>
      <c r="AA90" s="44">
        <f>N90-'(A) Current Law'!O88</f>
        <v>0.86899999999999977</v>
      </c>
      <c r="AB90" s="42">
        <f>Q90-'(A) Current Law'!R88</f>
        <v>0</v>
      </c>
      <c r="AC90" s="42">
        <f>M90-'(A) Current Law'!N88</f>
        <v>1442481</v>
      </c>
      <c r="AD90" s="38">
        <f>S90-'(A) Current Law'!T88</f>
        <v>0</v>
      </c>
    </row>
    <row r="91" spans="1:30">
      <c r="A91" s="28" t="s">
        <v>182</v>
      </c>
      <c r="B91" s="29" t="s">
        <v>183</v>
      </c>
      <c r="C91" s="30">
        <v>562705096</v>
      </c>
      <c r="D91" s="21">
        <v>915.66</v>
      </c>
      <c r="E91" s="22"/>
      <c r="F91" s="48">
        <v>3500</v>
      </c>
      <c r="G91" s="45">
        <f t="shared" si="15"/>
        <v>0</v>
      </c>
      <c r="H91" s="22"/>
      <c r="I91" s="23">
        <v>3204810</v>
      </c>
      <c r="J91" s="24">
        <f t="shared" si="8"/>
        <v>3500</v>
      </c>
      <c r="K91" s="26">
        <f t="shared" si="9"/>
        <v>5.6953633844467619</v>
      </c>
      <c r="L91" s="22"/>
      <c r="M91" s="20">
        <v>595276</v>
      </c>
      <c r="N91" s="26">
        <v>2.8479999999999999</v>
      </c>
      <c r="O91" s="25">
        <f t="shared" si="10"/>
        <v>4.6374806600294241</v>
      </c>
      <c r="P91" s="22"/>
      <c r="Q91" s="24">
        <v>1413108</v>
      </c>
      <c r="R91" s="24">
        <f t="shared" si="11"/>
        <v>2193.373086079986</v>
      </c>
      <c r="S91" s="26">
        <f t="shared" si="12"/>
        <v>2.5112763506943607</v>
      </c>
      <c r="T91" s="27">
        <f t="shared" si="13"/>
        <v>0.62667802459428168</v>
      </c>
      <c r="U91" s="22"/>
      <c r="V91" s="38">
        <f t="shared" si="14"/>
        <v>3.5691590751116995</v>
      </c>
      <c r="W91" s="22"/>
      <c r="X91" s="42">
        <f>I91-'(A) Current Law'!J89</f>
        <v>1035929</v>
      </c>
      <c r="Y91" s="42">
        <f>J91-'(A) Current Law'!K89</f>
        <v>1131.3467881091233</v>
      </c>
      <c r="Z91" s="38">
        <f>O91-'(A) Current Law'!P89</f>
        <v>1.4431626899643368</v>
      </c>
      <c r="AA91" s="44">
        <f>N91-'(A) Current Law'!O89</f>
        <v>0.92099999999999982</v>
      </c>
      <c r="AB91" s="42">
        <f>Q91-'(A) Current Law'!R89</f>
        <v>0</v>
      </c>
      <c r="AC91" s="42">
        <f>M91-'(A) Current Law'!N89</f>
        <v>223854</v>
      </c>
      <c r="AD91" s="38">
        <f>S91-'(A) Current Law'!T89</f>
        <v>0</v>
      </c>
    </row>
    <row r="92" spans="1:30">
      <c r="A92" s="28" t="s">
        <v>184</v>
      </c>
      <c r="B92" s="29" t="s">
        <v>185</v>
      </c>
      <c r="C92" s="30">
        <v>64610458</v>
      </c>
      <c r="D92" s="21">
        <v>81.86</v>
      </c>
      <c r="E92" s="22"/>
      <c r="F92" s="48">
        <v>3500</v>
      </c>
      <c r="G92" s="45">
        <f t="shared" si="15"/>
        <v>0</v>
      </c>
      <c r="H92" s="22"/>
      <c r="I92" s="23">
        <v>542798.67040000006</v>
      </c>
      <c r="J92" s="24">
        <f t="shared" si="8"/>
        <v>6630.8168873686791</v>
      </c>
      <c r="K92" s="26">
        <f t="shared" si="9"/>
        <v>8.4010961569100786</v>
      </c>
      <c r="L92" s="22"/>
      <c r="M92" s="20">
        <v>155759</v>
      </c>
      <c r="N92" s="26">
        <v>4.2009999999999996</v>
      </c>
      <c r="O92" s="25">
        <f t="shared" si="10"/>
        <v>5.990356397102155</v>
      </c>
      <c r="P92" s="22"/>
      <c r="Q92" s="24">
        <v>220000</v>
      </c>
      <c r="R92" s="24">
        <f t="shared" si="11"/>
        <v>4590.2638651355974</v>
      </c>
      <c r="S92" s="26">
        <f t="shared" si="12"/>
        <v>3.4050215214385262</v>
      </c>
      <c r="T92" s="27">
        <f t="shared" si="13"/>
        <v>0.69226219681616963</v>
      </c>
      <c r="U92" s="22"/>
      <c r="V92" s="38">
        <f t="shared" si="14"/>
        <v>5.8157612812464503</v>
      </c>
      <c r="W92" s="22"/>
      <c r="X92" s="42">
        <f>I92-'(A) Current Law'!J90</f>
        <v>-282197.32959999994</v>
      </c>
      <c r="Y92" s="42">
        <f>J92-'(A) Current Law'!K90</f>
        <v>-3447.3165111165399</v>
      </c>
      <c r="Z92" s="38">
        <f>O92-'(A) Current Law'!P90</f>
        <v>-3.3112801893464345</v>
      </c>
      <c r="AA92" s="44">
        <f>N92-'(A) Current Law'!O90</f>
        <v>-0.53300000000000036</v>
      </c>
      <c r="AB92" s="42">
        <f>Q92-'(A) Current Law'!R90</f>
        <v>0</v>
      </c>
      <c r="AC92" s="42">
        <f>M92-'(A) Current Law'!N90</f>
        <v>-68254</v>
      </c>
      <c r="AD92" s="38">
        <f>S92-'(A) Current Law'!T90</f>
        <v>0</v>
      </c>
    </row>
    <row r="93" spans="1:30">
      <c r="A93" s="28" t="s">
        <v>186</v>
      </c>
      <c r="B93" s="29" t="s">
        <v>187</v>
      </c>
      <c r="C93" s="30">
        <v>54470763</v>
      </c>
      <c r="D93" s="21">
        <v>69.02</v>
      </c>
      <c r="E93" s="22"/>
      <c r="F93" s="48">
        <v>3500</v>
      </c>
      <c r="G93" s="45">
        <f t="shared" si="15"/>
        <v>0</v>
      </c>
      <c r="H93" s="22"/>
      <c r="I93" s="23">
        <v>520379.48200000002</v>
      </c>
      <c r="J93" s="24">
        <f t="shared" si="8"/>
        <v>7539.5462474645037</v>
      </c>
      <c r="K93" s="26">
        <f t="shared" si="9"/>
        <v>9.5533723660158767</v>
      </c>
      <c r="L93" s="22"/>
      <c r="M93" s="20">
        <v>162693</v>
      </c>
      <c r="N93" s="26">
        <v>4.7770000000000001</v>
      </c>
      <c r="O93" s="25">
        <f t="shared" si="10"/>
        <v>6.5665774132813235</v>
      </c>
      <c r="P93" s="22"/>
      <c r="Q93" s="24">
        <v>110000</v>
      </c>
      <c r="R93" s="24">
        <f t="shared" si="11"/>
        <v>3950.9272674587078</v>
      </c>
      <c r="S93" s="26">
        <f t="shared" si="12"/>
        <v>2.0194319657317816</v>
      </c>
      <c r="T93" s="27">
        <f t="shared" si="13"/>
        <v>0.52402719444653278</v>
      </c>
      <c r="U93" s="22"/>
      <c r="V93" s="38">
        <f t="shared" si="14"/>
        <v>5.0062269184663339</v>
      </c>
      <c r="W93" s="22"/>
      <c r="X93" s="42">
        <f>I93-'(A) Current Law'!J91</f>
        <v>7171.4820000000182</v>
      </c>
      <c r="Y93" s="42">
        <f>J93-'(A) Current Law'!K91</f>
        <v>103.90440452042913</v>
      </c>
      <c r="Z93" s="38">
        <f>O93-'(A) Current Law'!P91</f>
        <v>0.58876505915659738</v>
      </c>
      <c r="AA93" s="44">
        <f>N93-'(A) Current Law'!O91</f>
        <v>6.5999999999999837E-2</v>
      </c>
      <c r="AB93" s="42">
        <f>Q93-'(A) Current Law'!R91</f>
        <v>0</v>
      </c>
      <c r="AC93" s="42">
        <f>M93-'(A) Current Law'!N91</f>
        <v>-24899</v>
      </c>
      <c r="AD93" s="38">
        <f>S93-'(A) Current Law'!T91</f>
        <v>0</v>
      </c>
    </row>
    <row r="94" spans="1:30">
      <c r="A94" s="28" t="s">
        <v>188</v>
      </c>
      <c r="B94" s="29" t="s">
        <v>189</v>
      </c>
      <c r="C94" s="30">
        <v>927638728</v>
      </c>
      <c r="D94" s="21">
        <v>956.41000000000008</v>
      </c>
      <c r="E94" s="22"/>
      <c r="F94" s="48">
        <v>3500</v>
      </c>
      <c r="G94" s="45">
        <f t="shared" si="15"/>
        <v>0</v>
      </c>
      <c r="H94" s="22"/>
      <c r="I94" s="23">
        <v>3347435.0000000005</v>
      </c>
      <c r="J94" s="24">
        <f t="shared" si="8"/>
        <v>3500</v>
      </c>
      <c r="K94" s="26">
        <f t="shared" si="9"/>
        <v>3.6085546010105785</v>
      </c>
      <c r="L94" s="22"/>
      <c r="M94" s="20">
        <v>12989</v>
      </c>
      <c r="N94" s="26">
        <v>1.804</v>
      </c>
      <c r="O94" s="25">
        <f t="shared" si="10"/>
        <v>3.5945523826814618</v>
      </c>
      <c r="P94" s="22"/>
      <c r="Q94" s="24">
        <v>2179000</v>
      </c>
      <c r="R94" s="24">
        <f t="shared" si="11"/>
        <v>2291.8925983626268</v>
      </c>
      <c r="S94" s="26">
        <f t="shared" si="12"/>
        <v>2.3489748047690395</v>
      </c>
      <c r="T94" s="27">
        <f t="shared" si="13"/>
        <v>0.65482645667503614</v>
      </c>
      <c r="U94" s="22"/>
      <c r="V94" s="38">
        <f t="shared" si="14"/>
        <v>2.3629770230981557</v>
      </c>
      <c r="W94" s="22"/>
      <c r="X94" s="42">
        <f>I94-'(A) Current Law'!J92</f>
        <v>768871.00000000047</v>
      </c>
      <c r="Y94" s="42">
        <f>J94-'(A) Current Law'!K92</f>
        <v>803.91359354251881</v>
      </c>
      <c r="Z94" s="38">
        <f>O94-'(A) Current Law'!P92</f>
        <v>0.9378327723290143</v>
      </c>
      <c r="AA94" s="44">
        <f>N94-'(A) Current Law'!O92</f>
        <v>0.41400000000000015</v>
      </c>
      <c r="AB94" s="42">
        <f>Q94-'(A) Current Law'!R92</f>
        <v>0</v>
      </c>
      <c r="AC94" s="42">
        <f>M94-'(A) Current Law'!N92</f>
        <v>-101099</v>
      </c>
      <c r="AD94" s="38">
        <f>S94-'(A) Current Law'!T92</f>
        <v>0</v>
      </c>
    </row>
    <row r="95" spans="1:30" ht="31.2">
      <c r="A95" s="28" t="s">
        <v>190</v>
      </c>
      <c r="B95" s="29" t="s">
        <v>191</v>
      </c>
      <c r="C95" s="30">
        <v>259614793</v>
      </c>
      <c r="D95" s="21">
        <v>558.07999999999993</v>
      </c>
      <c r="E95" s="22"/>
      <c r="F95" s="48">
        <v>3500</v>
      </c>
      <c r="G95" s="45">
        <f t="shared" si="15"/>
        <v>0</v>
      </c>
      <c r="H95" s="22"/>
      <c r="I95" s="23">
        <v>1990283.7667999999</v>
      </c>
      <c r="J95" s="24">
        <f t="shared" si="8"/>
        <v>3566.3054881020644</v>
      </c>
      <c r="K95" s="26">
        <f t="shared" si="9"/>
        <v>7.6662956829274362</v>
      </c>
      <c r="L95" s="22"/>
      <c r="M95" s="20">
        <v>530414</v>
      </c>
      <c r="N95" s="26">
        <v>3.8330000000000002</v>
      </c>
      <c r="O95" s="25">
        <f t="shared" si="10"/>
        <v>5.6232148789764844</v>
      </c>
      <c r="P95" s="22"/>
      <c r="Q95" s="24">
        <v>806000</v>
      </c>
      <c r="R95" s="24">
        <f t="shared" si="11"/>
        <v>2394.6638474770643</v>
      </c>
      <c r="S95" s="26">
        <f t="shared" si="12"/>
        <v>3.1045996674003087</v>
      </c>
      <c r="T95" s="27">
        <f t="shared" si="13"/>
        <v>0.67146907505993536</v>
      </c>
      <c r="U95" s="22"/>
      <c r="V95" s="38">
        <f t="shared" si="14"/>
        <v>5.1476804713512605</v>
      </c>
      <c r="W95" s="22"/>
      <c r="X95" s="42">
        <f>I95-'(A) Current Law'!J93</f>
        <v>297746.76679999987</v>
      </c>
      <c r="Y95" s="42">
        <f>J95-'(A) Current Law'!K93</f>
        <v>533.51986596903635</v>
      </c>
      <c r="Z95" s="38">
        <f>O95-'(A) Current Law'!P93</f>
        <v>1.0966199711123545</v>
      </c>
      <c r="AA95" s="44">
        <f>N95-'(A) Current Law'!O93</f>
        <v>0.5730000000000004</v>
      </c>
      <c r="AB95" s="42">
        <f>Q95-'(A) Current Law'!R93</f>
        <v>0</v>
      </c>
      <c r="AC95" s="42">
        <f>M95-'(A) Current Law'!N93</f>
        <v>13048</v>
      </c>
      <c r="AD95" s="38">
        <f>S95-'(A) Current Law'!T93</f>
        <v>0</v>
      </c>
    </row>
    <row r="96" spans="1:30">
      <c r="A96" s="28" t="s">
        <v>192</v>
      </c>
      <c r="B96" s="29" t="s">
        <v>193</v>
      </c>
      <c r="C96" s="30">
        <v>744692938</v>
      </c>
      <c r="D96" s="21">
        <v>3310.98</v>
      </c>
      <c r="E96" s="22"/>
      <c r="F96" s="48">
        <v>3500</v>
      </c>
      <c r="G96" s="45">
        <f t="shared" si="15"/>
        <v>0</v>
      </c>
      <c r="H96" s="22"/>
      <c r="I96" s="23">
        <v>11588430</v>
      </c>
      <c r="J96" s="24">
        <f t="shared" si="8"/>
        <v>3500</v>
      </c>
      <c r="K96" s="26">
        <f t="shared" si="9"/>
        <v>15.561353423227978</v>
      </c>
      <c r="L96" s="22"/>
      <c r="M96" s="20">
        <v>4461270</v>
      </c>
      <c r="N96" s="26">
        <v>7.7809999999999997</v>
      </c>
      <c r="O96" s="25">
        <f t="shared" si="10"/>
        <v>9.5706023735651442</v>
      </c>
      <c r="P96" s="22"/>
      <c r="Q96" s="24">
        <v>1150000</v>
      </c>
      <c r="R96" s="24">
        <f t="shared" si="11"/>
        <v>1694.7459664510204</v>
      </c>
      <c r="S96" s="26">
        <f t="shared" si="12"/>
        <v>1.544260649346993</v>
      </c>
      <c r="T96" s="27">
        <f t="shared" si="13"/>
        <v>0.48421313327172016</v>
      </c>
      <c r="U96" s="22"/>
      <c r="V96" s="38">
        <f t="shared" si="14"/>
        <v>7.5350116990098268</v>
      </c>
      <c r="W96" s="22"/>
      <c r="X96" s="42">
        <f>I96-'(A) Current Law'!J94</f>
        <v>2110651</v>
      </c>
      <c r="Y96" s="42">
        <f>J96-'(A) Current Law'!K94</f>
        <v>637.47017499350659</v>
      </c>
      <c r="Z96" s="38">
        <f>O96-'(A) Current Law'!P94</f>
        <v>1.9401446237428948</v>
      </c>
      <c r="AA96" s="44">
        <f>N96-'(A) Current Law'!O94</f>
        <v>1.4169999999999998</v>
      </c>
      <c r="AB96" s="42">
        <f>Q96-'(A) Current Law'!R94</f>
        <v>0</v>
      </c>
      <c r="AC96" s="42">
        <f>M96-'(A) Current Law'!N94</f>
        <v>665839</v>
      </c>
      <c r="AD96" s="38">
        <f>S96-'(A) Current Law'!T94</f>
        <v>0</v>
      </c>
    </row>
    <row r="97" spans="1:30">
      <c r="A97" s="28" t="s">
        <v>194</v>
      </c>
      <c r="B97" s="29" t="s">
        <v>195</v>
      </c>
      <c r="C97" s="30">
        <v>281372301</v>
      </c>
      <c r="D97" s="21">
        <v>1419.14</v>
      </c>
      <c r="E97" s="22"/>
      <c r="F97" s="48">
        <v>3500</v>
      </c>
      <c r="G97" s="45">
        <f t="shared" si="15"/>
        <v>0</v>
      </c>
      <c r="H97" s="22"/>
      <c r="I97" s="23">
        <v>4966990</v>
      </c>
      <c r="J97" s="24">
        <f t="shared" si="8"/>
        <v>3499.9999999999995</v>
      </c>
      <c r="K97" s="26">
        <f t="shared" si="9"/>
        <v>17.652732633408714</v>
      </c>
      <c r="L97" s="22"/>
      <c r="M97" s="20">
        <v>1979818</v>
      </c>
      <c r="N97" s="26">
        <v>8.8260000000000005</v>
      </c>
      <c r="O97" s="25">
        <f t="shared" si="10"/>
        <v>10.616439462532597</v>
      </c>
      <c r="P97" s="22"/>
      <c r="Q97" s="24">
        <v>626683</v>
      </c>
      <c r="R97" s="24">
        <f t="shared" si="11"/>
        <v>1836.6764378426369</v>
      </c>
      <c r="S97" s="26">
        <f t="shared" si="12"/>
        <v>2.2272377123574789</v>
      </c>
      <c r="T97" s="27">
        <f t="shared" si="13"/>
        <v>0.52476469652646773</v>
      </c>
      <c r="U97" s="22"/>
      <c r="V97" s="38">
        <f t="shared" si="14"/>
        <v>9.2635308832335976</v>
      </c>
      <c r="W97" s="22"/>
      <c r="X97" s="42">
        <f>I97-'(A) Current Law'!J95</f>
        <v>679367</v>
      </c>
      <c r="Y97" s="42">
        <f>J97-'(A) Current Law'!K95</f>
        <v>478.71739222345923</v>
      </c>
      <c r="Z97" s="38">
        <f>O97-'(A) Current Law'!P95</f>
        <v>1.7302911419130762</v>
      </c>
      <c r="AA97" s="44">
        <f>N97-'(A) Current Law'!O95</f>
        <v>1.2070000000000007</v>
      </c>
      <c r="AB97" s="42">
        <f>Q97-'(A) Current Law'!R95</f>
        <v>0</v>
      </c>
      <c r="AC97" s="42">
        <f>M97-'(A) Current Law'!N95</f>
        <v>192511</v>
      </c>
      <c r="AD97" s="38">
        <f>S97-'(A) Current Law'!T95</f>
        <v>0</v>
      </c>
    </row>
    <row r="98" spans="1:30">
      <c r="A98" s="28" t="s">
        <v>196</v>
      </c>
      <c r="B98" s="29" t="s">
        <v>197</v>
      </c>
      <c r="C98" s="30">
        <v>1567259798</v>
      </c>
      <c r="D98" s="21">
        <v>2187.0700000000002</v>
      </c>
      <c r="E98" s="22"/>
      <c r="F98" s="48">
        <v>3500</v>
      </c>
      <c r="G98" s="45">
        <f t="shared" si="15"/>
        <v>0</v>
      </c>
      <c r="H98" s="22"/>
      <c r="I98" s="23">
        <v>7654745.0000000009</v>
      </c>
      <c r="J98" s="24">
        <f t="shared" si="8"/>
        <v>3500</v>
      </c>
      <c r="K98" s="26">
        <f t="shared" si="9"/>
        <v>4.8841583314829604</v>
      </c>
      <c r="L98" s="22"/>
      <c r="M98" s="20">
        <v>1021887</v>
      </c>
      <c r="N98" s="26">
        <v>2.4420000000000002</v>
      </c>
      <c r="O98" s="25">
        <f t="shared" si="10"/>
        <v>4.2321368853232091</v>
      </c>
      <c r="P98" s="22"/>
      <c r="Q98" s="24">
        <v>4119783</v>
      </c>
      <c r="R98" s="24">
        <f t="shared" si="11"/>
        <v>2350.9398418889195</v>
      </c>
      <c r="S98" s="26">
        <f t="shared" si="12"/>
        <v>2.6286535297193909</v>
      </c>
      <c r="T98" s="27">
        <f t="shared" si="13"/>
        <v>0.67169709768254848</v>
      </c>
      <c r="U98" s="22"/>
      <c r="V98" s="38">
        <f t="shared" si="14"/>
        <v>3.2806749758791427</v>
      </c>
      <c r="W98" s="22"/>
      <c r="X98" s="42">
        <f>I98-'(A) Current Law'!J96</f>
        <v>2463610.0000000009</v>
      </c>
      <c r="Y98" s="42">
        <f>J98-'(A) Current Law'!K96</f>
        <v>1126.4431408231108</v>
      </c>
      <c r="Z98" s="38">
        <f>O98-'(A) Current Law'!P96</f>
        <v>1.3089284894679611</v>
      </c>
      <c r="AA98" s="44">
        <f>N98-'(A) Current Law'!O96</f>
        <v>0.78600000000000025</v>
      </c>
      <c r="AB98" s="42">
        <f>Q98-'(A) Current Law'!R96</f>
        <v>0</v>
      </c>
      <c r="AC98" s="42">
        <f>M98-'(A) Current Law'!N96</f>
        <v>412179</v>
      </c>
      <c r="AD98" s="38">
        <f>S98-'(A) Current Law'!T96</f>
        <v>0</v>
      </c>
    </row>
    <row r="99" spans="1:30">
      <c r="A99" s="28" t="s">
        <v>198</v>
      </c>
      <c r="B99" s="29" t="s">
        <v>199</v>
      </c>
      <c r="C99" s="30">
        <v>772742515</v>
      </c>
      <c r="D99" s="21">
        <v>275.47000000000003</v>
      </c>
      <c r="E99" s="22"/>
      <c r="F99" s="48">
        <v>3500</v>
      </c>
      <c r="G99" s="45">
        <f t="shared" si="15"/>
        <v>0</v>
      </c>
      <c r="H99" s="22"/>
      <c r="I99" s="23">
        <v>964145.00000000012</v>
      </c>
      <c r="J99" s="24">
        <f t="shared" si="8"/>
        <v>3500</v>
      </c>
      <c r="K99" s="26">
        <f t="shared" si="9"/>
        <v>1.2476924477230298</v>
      </c>
      <c r="L99" s="22"/>
      <c r="M99" s="20">
        <v>0</v>
      </c>
      <c r="N99" s="26">
        <v>0.624</v>
      </c>
      <c r="O99" s="25">
        <f t="shared" si="10"/>
        <v>1.2476924477230298</v>
      </c>
      <c r="P99" s="22"/>
      <c r="Q99" s="24">
        <v>580000</v>
      </c>
      <c r="R99" s="24">
        <f t="shared" si="11"/>
        <v>2105.492431117726</v>
      </c>
      <c r="S99" s="26">
        <f t="shared" si="12"/>
        <v>0.75057343001245369</v>
      </c>
      <c r="T99" s="27">
        <f t="shared" si="13"/>
        <v>0.60156926603363592</v>
      </c>
      <c r="U99" s="22"/>
      <c r="V99" s="38">
        <f t="shared" si="14"/>
        <v>0.75057343001245369</v>
      </c>
      <c r="W99" s="22"/>
      <c r="X99" s="42">
        <f>I99-'(A) Current Law'!J97</f>
        <v>307009.00000000012</v>
      </c>
      <c r="Y99" s="42">
        <f>J99-'(A) Current Law'!K97</f>
        <v>1114.4915961810725</v>
      </c>
      <c r="Z99" s="38">
        <f>O99-'(A) Current Law'!P97</f>
        <v>0.39729792788740248</v>
      </c>
      <c r="AA99" s="44">
        <f>N99-'(A) Current Law'!O97</f>
        <v>0.19900000000000001</v>
      </c>
      <c r="AB99" s="42">
        <f>Q99-'(A) Current Law'!R97</f>
        <v>0</v>
      </c>
      <c r="AC99" s="42">
        <f>M99-'(A) Current Law'!N97</f>
        <v>0</v>
      </c>
      <c r="AD99" s="38">
        <f>S99-'(A) Current Law'!T97</f>
        <v>0</v>
      </c>
    </row>
    <row r="100" spans="1:30">
      <c r="A100" s="28" t="s">
        <v>200</v>
      </c>
      <c r="B100" s="29" t="s">
        <v>201</v>
      </c>
      <c r="C100" s="30">
        <v>88919572</v>
      </c>
      <c r="D100" s="21">
        <v>79.239999999999995</v>
      </c>
      <c r="E100" s="22"/>
      <c r="F100" s="48">
        <v>3500</v>
      </c>
      <c r="G100" s="45">
        <f t="shared" si="15"/>
        <v>0</v>
      </c>
      <c r="H100" s="22"/>
      <c r="I100" s="23">
        <v>292764.73239999998</v>
      </c>
      <c r="J100" s="24">
        <f t="shared" si="8"/>
        <v>3694.6584098939929</v>
      </c>
      <c r="K100" s="26">
        <f t="shared" si="9"/>
        <v>3.2924667293720216</v>
      </c>
      <c r="L100" s="22"/>
      <c r="M100" s="20">
        <v>0</v>
      </c>
      <c r="N100" s="26">
        <v>1.6459999999999999</v>
      </c>
      <c r="O100" s="25">
        <f t="shared" si="10"/>
        <v>3.2924667293720216</v>
      </c>
      <c r="P100" s="22"/>
      <c r="Q100" s="24">
        <v>159000</v>
      </c>
      <c r="R100" s="24">
        <f t="shared" si="11"/>
        <v>2006.5623422513884</v>
      </c>
      <c r="S100" s="26">
        <f t="shared" si="12"/>
        <v>1.7881327633920685</v>
      </c>
      <c r="T100" s="27">
        <f t="shared" si="13"/>
        <v>0.54309820276699428</v>
      </c>
      <c r="U100" s="22"/>
      <c r="V100" s="38">
        <f t="shared" si="14"/>
        <v>1.7881327633920685</v>
      </c>
      <c r="W100" s="22"/>
      <c r="X100" s="42">
        <f>I100-'(A) Current Law'!J98</f>
        <v>45974.732399999979</v>
      </c>
      <c r="Y100" s="42">
        <f>J100-'(A) Current Law'!K98</f>
        <v>580.19601716304896</v>
      </c>
      <c r="Z100" s="38">
        <f>O100-'(A) Current Law'!P98</f>
        <v>0.63801175741151761</v>
      </c>
      <c r="AA100" s="44">
        <f>N100-'(A) Current Law'!O98</f>
        <v>0.25800000000000001</v>
      </c>
      <c r="AB100" s="42">
        <f>Q100-'(A) Current Law'!R98</f>
        <v>0</v>
      </c>
      <c r="AC100" s="42">
        <f>M100-'(A) Current Law'!N98</f>
        <v>-10757</v>
      </c>
      <c r="AD100" s="38">
        <f>S100-'(A) Current Law'!T98</f>
        <v>0</v>
      </c>
    </row>
    <row r="101" spans="1:30">
      <c r="A101" s="28" t="s">
        <v>202</v>
      </c>
      <c r="B101" s="29" t="s">
        <v>203</v>
      </c>
      <c r="C101" s="30">
        <v>116467396</v>
      </c>
      <c r="D101" s="21">
        <v>153.06</v>
      </c>
      <c r="E101" s="22"/>
      <c r="F101" s="48">
        <v>3500</v>
      </c>
      <c r="G101" s="45">
        <f t="shared" si="15"/>
        <v>0</v>
      </c>
      <c r="H101" s="22"/>
      <c r="I101" s="23">
        <v>555103.5</v>
      </c>
      <c r="J101" s="24">
        <f t="shared" si="8"/>
        <v>3626.7052136417092</v>
      </c>
      <c r="K101" s="26">
        <f t="shared" si="9"/>
        <v>4.7661707831091205</v>
      </c>
      <c r="L101" s="22"/>
      <c r="M101" s="20">
        <v>69068</v>
      </c>
      <c r="N101" s="26">
        <v>2.383</v>
      </c>
      <c r="O101" s="25">
        <f t="shared" si="10"/>
        <v>4.173146448642159</v>
      </c>
      <c r="P101" s="22"/>
      <c r="Q101" s="24">
        <v>360000</v>
      </c>
      <c r="R101" s="24">
        <f t="shared" si="11"/>
        <v>2803.2666928002091</v>
      </c>
      <c r="S101" s="26">
        <f t="shared" si="12"/>
        <v>3.0909938091171885</v>
      </c>
      <c r="T101" s="27">
        <f t="shared" si="13"/>
        <v>0.77295135051391317</v>
      </c>
      <c r="U101" s="22"/>
      <c r="V101" s="38">
        <f t="shared" si="14"/>
        <v>3.6840181435841495</v>
      </c>
      <c r="W101" s="22"/>
      <c r="X101" s="42">
        <f>I101-'(A) Current Law'!J99</f>
        <v>56577.5</v>
      </c>
      <c r="Y101" s="42">
        <f>J101-'(A) Current Law'!K99</f>
        <v>369.6426238076574</v>
      </c>
      <c r="Z101" s="38">
        <f>O101-'(A) Current Law'!P99</f>
        <v>0.22067549273618159</v>
      </c>
      <c r="AA101" s="44">
        <f>N101-'(A) Current Law'!O99</f>
        <v>0.78800000000000003</v>
      </c>
      <c r="AB101" s="42">
        <f>Q101-'(A) Current Law'!R99</f>
        <v>0</v>
      </c>
      <c r="AC101" s="42">
        <f>M101-'(A) Current Law'!N99</f>
        <v>30876</v>
      </c>
      <c r="AD101" s="38">
        <f>S101-'(A) Current Law'!T99</f>
        <v>0</v>
      </c>
    </row>
    <row r="102" spans="1:30">
      <c r="A102" s="28" t="s">
        <v>204</v>
      </c>
      <c r="B102" s="29" t="s">
        <v>205</v>
      </c>
      <c r="C102" s="30">
        <v>1221019221</v>
      </c>
      <c r="D102" s="21">
        <v>911.69</v>
      </c>
      <c r="E102" s="22"/>
      <c r="F102" s="48">
        <v>3500</v>
      </c>
      <c r="G102" s="45">
        <f t="shared" si="15"/>
        <v>0</v>
      </c>
      <c r="H102" s="22"/>
      <c r="I102" s="23">
        <v>3190915</v>
      </c>
      <c r="J102" s="24">
        <f t="shared" si="8"/>
        <v>3500</v>
      </c>
      <c r="K102" s="26">
        <f t="shared" si="9"/>
        <v>2.6133208594265036</v>
      </c>
      <c r="L102" s="22"/>
      <c r="M102" s="20">
        <v>0</v>
      </c>
      <c r="N102" s="26">
        <v>1.3069999999999999</v>
      </c>
      <c r="O102" s="25">
        <f t="shared" si="10"/>
        <v>2.6133208594265036</v>
      </c>
      <c r="P102" s="22"/>
      <c r="Q102" s="24">
        <v>2119000</v>
      </c>
      <c r="R102" s="24">
        <f t="shared" si="11"/>
        <v>2324.2549550834165</v>
      </c>
      <c r="S102" s="26">
        <f t="shared" si="12"/>
        <v>1.7354354162128296</v>
      </c>
      <c r="T102" s="27">
        <f t="shared" si="13"/>
        <v>0.66407284430954761</v>
      </c>
      <c r="U102" s="22"/>
      <c r="V102" s="38">
        <f t="shared" si="14"/>
        <v>1.7354354162128296</v>
      </c>
      <c r="W102" s="22"/>
      <c r="X102" s="42">
        <f>I102-'(A) Current Law'!J100</f>
        <v>870854</v>
      </c>
      <c r="Y102" s="42">
        <f>J102-'(A) Current Law'!K100</f>
        <v>955.20845901567418</v>
      </c>
      <c r="Z102" s="38">
        <f>O102-'(A) Current Law'!P100</f>
        <v>0.7132189117275165</v>
      </c>
      <c r="AA102" s="44">
        <f>N102-'(A) Current Law'!O100</f>
        <v>0.35699999999999998</v>
      </c>
      <c r="AB102" s="42">
        <f>Q102-'(A) Current Law'!R100</f>
        <v>0</v>
      </c>
      <c r="AC102" s="42">
        <f>M102-'(A) Current Law'!N100</f>
        <v>0</v>
      </c>
      <c r="AD102" s="38">
        <f>S102-'(A) Current Law'!T100</f>
        <v>0</v>
      </c>
    </row>
    <row r="103" spans="1:30">
      <c r="A103" s="28" t="s">
        <v>206</v>
      </c>
      <c r="B103" s="29" t="s">
        <v>207</v>
      </c>
      <c r="C103" s="30">
        <v>104861472</v>
      </c>
      <c r="D103" s="21">
        <v>124.04</v>
      </c>
      <c r="E103" s="22"/>
      <c r="F103" s="48">
        <v>3500</v>
      </c>
      <c r="G103" s="45">
        <f t="shared" si="15"/>
        <v>0</v>
      </c>
      <c r="H103" s="22"/>
      <c r="I103" s="23">
        <v>651335.56599999999</v>
      </c>
      <c r="J103" s="24">
        <f t="shared" si="8"/>
        <v>5251.01230248307</v>
      </c>
      <c r="K103" s="26">
        <f t="shared" si="9"/>
        <v>6.2113906430762293</v>
      </c>
      <c r="L103" s="22"/>
      <c r="M103" s="20">
        <v>137984</v>
      </c>
      <c r="N103" s="26">
        <v>3.1059999999999999</v>
      </c>
      <c r="O103" s="25">
        <f t="shared" si="10"/>
        <v>4.8955212644735715</v>
      </c>
      <c r="P103" s="22"/>
      <c r="Q103" s="24">
        <v>464000</v>
      </c>
      <c r="R103" s="24">
        <f t="shared" si="11"/>
        <v>4853.1441470493382</v>
      </c>
      <c r="S103" s="26">
        <f t="shared" si="12"/>
        <v>4.4248854336128343</v>
      </c>
      <c r="T103" s="27">
        <f t="shared" si="13"/>
        <v>0.92423019933783257</v>
      </c>
      <c r="U103" s="22"/>
      <c r="V103" s="38">
        <f t="shared" si="14"/>
        <v>5.7407548122154921</v>
      </c>
      <c r="W103" s="22"/>
      <c r="X103" s="42">
        <f>I103-'(A) Current Law'!J101</f>
        <v>-176023.43400000001</v>
      </c>
      <c r="Y103" s="42">
        <f>J103-'(A) Current Law'!K101</f>
        <v>-1419.0860528861658</v>
      </c>
      <c r="Z103" s="38">
        <f>O103-'(A) Current Law'!P101</f>
        <v>-1.2767266322563167</v>
      </c>
      <c r="AA103" s="44">
        <f>N103-'(A) Current Law'!O101</f>
        <v>0.121</v>
      </c>
      <c r="AB103" s="42">
        <f>Q103-'(A) Current Law'!R101</f>
        <v>0</v>
      </c>
      <c r="AC103" s="42">
        <f>M103-'(A) Current Law'!N101</f>
        <v>-42144</v>
      </c>
      <c r="AD103" s="38">
        <f>S103-'(A) Current Law'!T101</f>
        <v>0</v>
      </c>
    </row>
    <row r="104" spans="1:30">
      <c r="A104" s="28" t="s">
        <v>208</v>
      </c>
      <c r="B104" s="29" t="s">
        <v>209</v>
      </c>
      <c r="C104" s="30">
        <v>434487378</v>
      </c>
      <c r="D104" s="21">
        <v>1121.51</v>
      </c>
      <c r="E104" s="22"/>
      <c r="F104" s="48">
        <v>3500</v>
      </c>
      <c r="G104" s="45">
        <f t="shared" si="15"/>
        <v>0</v>
      </c>
      <c r="H104" s="22"/>
      <c r="I104" s="23">
        <v>3925285</v>
      </c>
      <c r="J104" s="24">
        <f t="shared" si="8"/>
        <v>3500</v>
      </c>
      <c r="K104" s="26">
        <f t="shared" si="9"/>
        <v>9.0342900593996092</v>
      </c>
      <c r="L104" s="22"/>
      <c r="M104" s="20">
        <v>1184885</v>
      </c>
      <c r="N104" s="26">
        <v>4.5170000000000003</v>
      </c>
      <c r="O104" s="25">
        <f t="shared" si="10"/>
        <v>6.3072027836905313</v>
      </c>
      <c r="P104" s="22"/>
      <c r="Q104" s="24">
        <v>1312928</v>
      </c>
      <c r="R104" s="24">
        <f t="shared" si="11"/>
        <v>2227.1874526308279</v>
      </c>
      <c r="S104" s="26">
        <f t="shared" si="12"/>
        <v>3.0217862853544162</v>
      </c>
      <c r="T104" s="27">
        <f t="shared" si="13"/>
        <v>0.63633927218023656</v>
      </c>
      <c r="U104" s="22"/>
      <c r="V104" s="38">
        <f t="shared" si="14"/>
        <v>5.7488735610634931</v>
      </c>
      <c r="W104" s="22"/>
      <c r="X104" s="42">
        <f>I104-'(A) Current Law'!J102</f>
        <v>875128</v>
      </c>
      <c r="Y104" s="42">
        <f>J104-'(A) Current Law'!K102</f>
        <v>780.31225758129676</v>
      </c>
      <c r="Z104" s="38">
        <f>O104-'(A) Current Law'!P102</f>
        <v>1.5301157954466511</v>
      </c>
      <c r="AA104" s="44">
        <f>N104-'(A) Current Law'!O102</f>
        <v>1.0070000000000006</v>
      </c>
      <c r="AB104" s="42">
        <f>Q104-'(A) Current Law'!R102</f>
        <v>0</v>
      </c>
      <c r="AC104" s="42">
        <f>M104-'(A) Current Law'!N102</f>
        <v>210312</v>
      </c>
      <c r="AD104" s="38">
        <f>S104-'(A) Current Law'!T102</f>
        <v>0</v>
      </c>
    </row>
    <row r="105" spans="1:30">
      <c r="A105" s="28" t="s">
        <v>210</v>
      </c>
      <c r="B105" s="29" t="s">
        <v>211</v>
      </c>
      <c r="C105" s="30">
        <v>16154394397</v>
      </c>
      <c r="D105" s="21">
        <v>17024.940000000002</v>
      </c>
      <c r="E105" s="22"/>
      <c r="F105" s="48">
        <v>3500</v>
      </c>
      <c r="G105" s="45">
        <f t="shared" si="15"/>
        <v>0</v>
      </c>
      <c r="H105" s="22"/>
      <c r="I105" s="23">
        <v>59587290.000000007</v>
      </c>
      <c r="J105" s="24">
        <f t="shared" si="8"/>
        <v>3500</v>
      </c>
      <c r="K105" s="26">
        <f t="shared" si="9"/>
        <v>3.6886118127130683</v>
      </c>
      <c r="L105" s="22"/>
      <c r="M105" s="20">
        <v>872483</v>
      </c>
      <c r="N105" s="26">
        <v>1.8440000000000001</v>
      </c>
      <c r="O105" s="25">
        <f t="shared" si="10"/>
        <v>3.6346027933367662</v>
      </c>
      <c r="P105" s="22"/>
      <c r="Q105" s="24">
        <v>37760000</v>
      </c>
      <c r="R105" s="24">
        <f t="shared" si="11"/>
        <v>2269.1699941380111</v>
      </c>
      <c r="S105" s="26">
        <f t="shared" si="12"/>
        <v>2.3374444793184157</v>
      </c>
      <c r="T105" s="27">
        <f t="shared" si="13"/>
        <v>0.64833428403943183</v>
      </c>
      <c r="U105" s="22"/>
      <c r="V105" s="38">
        <f t="shared" si="14"/>
        <v>2.3914534986947178</v>
      </c>
      <c r="W105" s="22"/>
      <c r="X105" s="42">
        <f>I105-'(A) Current Law'!J103</f>
        <v>13877089.000000007</v>
      </c>
      <c r="Y105" s="42">
        <f>J105-'(A) Current Law'!K103</f>
        <v>815.10354808886314</v>
      </c>
      <c r="Z105" s="38">
        <f>O105-'(A) Current Law'!P103</f>
        <v>0.90604665456961664</v>
      </c>
      <c r="AA105" s="44">
        <f>N105-'(A) Current Law'!O103</f>
        <v>0.47599999999999998</v>
      </c>
      <c r="AB105" s="42">
        <f>Q105-'(A) Current Law'!R103</f>
        <v>0</v>
      </c>
      <c r="AC105" s="42">
        <f>M105-'(A) Current Law'!N103</f>
        <v>-759546</v>
      </c>
      <c r="AD105" s="38">
        <f>S105-'(A) Current Law'!T103</f>
        <v>0</v>
      </c>
    </row>
    <row r="106" spans="1:30">
      <c r="A106" s="28" t="s">
        <v>212</v>
      </c>
      <c r="B106" s="29" t="s">
        <v>213</v>
      </c>
      <c r="C106" s="30">
        <v>1030707255</v>
      </c>
      <c r="D106" s="21">
        <v>1955.98</v>
      </c>
      <c r="E106" s="22"/>
      <c r="F106" s="48">
        <v>3500</v>
      </c>
      <c r="G106" s="45">
        <f t="shared" si="15"/>
        <v>0</v>
      </c>
      <c r="H106" s="22"/>
      <c r="I106" s="23">
        <v>6845930</v>
      </c>
      <c r="J106" s="24">
        <f t="shared" si="8"/>
        <v>3500</v>
      </c>
      <c r="K106" s="26">
        <f t="shared" si="9"/>
        <v>6.6419732341944169</v>
      </c>
      <c r="L106" s="22"/>
      <c r="M106" s="20">
        <v>1578006</v>
      </c>
      <c r="N106" s="26">
        <v>3.3210000000000002</v>
      </c>
      <c r="O106" s="25">
        <f t="shared" si="10"/>
        <v>5.1109798387904046</v>
      </c>
      <c r="P106" s="22"/>
      <c r="Q106" s="24">
        <v>3200000</v>
      </c>
      <c r="R106" s="24">
        <f t="shared" si="11"/>
        <v>2442.7683309645295</v>
      </c>
      <c r="S106" s="26">
        <f t="shared" si="12"/>
        <v>3.1046642821971795</v>
      </c>
      <c r="T106" s="27">
        <f t="shared" si="13"/>
        <v>0.6979338088470084</v>
      </c>
      <c r="U106" s="22"/>
      <c r="V106" s="38">
        <f t="shared" si="14"/>
        <v>4.6356576776011931</v>
      </c>
      <c r="W106" s="22"/>
      <c r="X106" s="42">
        <f>I106-'(A) Current Law'!J104</f>
        <v>2533857</v>
      </c>
      <c r="Y106" s="42">
        <f>J106-'(A) Current Law'!K104</f>
        <v>1295.4411599300606</v>
      </c>
      <c r="Z106" s="38">
        <f>O106-'(A) Current Law'!P104</f>
        <v>1.7522967760617929</v>
      </c>
      <c r="AA106" s="44">
        <f>N106-'(A) Current Law'!O104</f>
        <v>1.2290000000000001</v>
      </c>
      <c r="AB106" s="42">
        <f>Q106-'(A) Current Law'!R104</f>
        <v>0</v>
      </c>
      <c r="AC106" s="42">
        <f>M106-'(A) Current Law'!N104</f>
        <v>727752</v>
      </c>
      <c r="AD106" s="38">
        <f>S106-'(A) Current Law'!T104</f>
        <v>0</v>
      </c>
    </row>
    <row r="107" spans="1:30">
      <c r="A107" s="28" t="s">
        <v>214</v>
      </c>
      <c r="B107" s="29" t="s">
        <v>215</v>
      </c>
      <c r="C107" s="30">
        <v>1295799910</v>
      </c>
      <c r="D107" s="21">
        <v>463.63</v>
      </c>
      <c r="E107" s="22"/>
      <c r="F107" s="48">
        <v>3500</v>
      </c>
      <c r="G107" s="45">
        <f t="shared" si="15"/>
        <v>0</v>
      </c>
      <c r="H107" s="22"/>
      <c r="I107" s="23">
        <v>1622705</v>
      </c>
      <c r="J107" s="24">
        <f t="shared" si="8"/>
        <v>3500</v>
      </c>
      <c r="K107" s="26">
        <f t="shared" si="9"/>
        <v>1.2522805314903902</v>
      </c>
      <c r="L107" s="22"/>
      <c r="M107" s="20">
        <v>0</v>
      </c>
      <c r="N107" s="26">
        <v>0.626</v>
      </c>
      <c r="O107" s="25">
        <f t="shared" si="10"/>
        <v>1.2522805314903902</v>
      </c>
      <c r="P107" s="22"/>
      <c r="Q107" s="24">
        <v>1178475</v>
      </c>
      <c r="R107" s="24">
        <f t="shared" si="11"/>
        <v>2541.8437115803549</v>
      </c>
      <c r="S107" s="26">
        <f t="shared" si="12"/>
        <v>0.90945754117238675</v>
      </c>
      <c r="T107" s="27">
        <f t="shared" si="13"/>
        <v>0.72624106045153003</v>
      </c>
      <c r="U107" s="22"/>
      <c r="V107" s="38">
        <f t="shared" si="14"/>
        <v>0.90945754117238675</v>
      </c>
      <c r="W107" s="22"/>
      <c r="X107" s="42">
        <f>I107-'(A) Current Law'!J105</f>
        <v>141451</v>
      </c>
      <c r="Y107" s="42">
        <f>J107-'(A) Current Law'!K105</f>
        <v>305.09457972952578</v>
      </c>
      <c r="Z107" s="38">
        <f>O107-'(A) Current Law'!P105</f>
        <v>0.10916114355957918</v>
      </c>
      <c r="AA107" s="44">
        <f>N107-'(A) Current Law'!O105</f>
        <v>5.4000000000000048E-2</v>
      </c>
      <c r="AB107" s="42">
        <f>Q107-'(A) Current Law'!R105</f>
        <v>0</v>
      </c>
      <c r="AC107" s="42">
        <f>M107-'(A) Current Law'!N105</f>
        <v>0</v>
      </c>
      <c r="AD107" s="38">
        <f>S107-'(A) Current Law'!T105</f>
        <v>0</v>
      </c>
    </row>
    <row r="108" spans="1:30">
      <c r="A108" s="28" t="s">
        <v>216</v>
      </c>
      <c r="B108" s="29" t="s">
        <v>217</v>
      </c>
      <c r="C108" s="30">
        <v>674109313</v>
      </c>
      <c r="D108" s="21">
        <v>1863.21</v>
      </c>
      <c r="E108" s="22"/>
      <c r="F108" s="48">
        <v>3500</v>
      </c>
      <c r="G108" s="45">
        <f t="shared" si="15"/>
        <v>0</v>
      </c>
      <c r="H108" s="22"/>
      <c r="I108" s="23">
        <v>6521235</v>
      </c>
      <c r="J108" s="24">
        <f t="shared" si="8"/>
        <v>3500</v>
      </c>
      <c r="K108" s="26">
        <f t="shared" si="9"/>
        <v>9.6738538902221034</v>
      </c>
      <c r="L108" s="22"/>
      <c r="M108" s="20">
        <v>2053980</v>
      </c>
      <c r="N108" s="26">
        <v>4.8369999999999997</v>
      </c>
      <c r="O108" s="25">
        <f t="shared" si="10"/>
        <v>6.6268999906251107</v>
      </c>
      <c r="P108" s="22"/>
      <c r="Q108" s="24">
        <v>2721703</v>
      </c>
      <c r="R108" s="24">
        <f t="shared" si="11"/>
        <v>2563.1480080076858</v>
      </c>
      <c r="S108" s="26">
        <f t="shared" si="12"/>
        <v>4.0374801942544885</v>
      </c>
      <c r="T108" s="27">
        <f t="shared" si="13"/>
        <v>0.73232800228791017</v>
      </c>
      <c r="U108" s="22"/>
      <c r="V108" s="38">
        <f t="shared" si="14"/>
        <v>7.084434093851482</v>
      </c>
      <c r="W108" s="22"/>
      <c r="X108" s="42">
        <f>I108-'(A) Current Law'!J106</f>
        <v>1655896</v>
      </c>
      <c r="Y108" s="42">
        <f>J108-'(A) Current Law'!K106</f>
        <v>888.73288571873263</v>
      </c>
      <c r="Z108" s="38">
        <f>O108-'(A) Current Law'!P106</f>
        <v>1.7512827329830998</v>
      </c>
      <c r="AA108" s="44">
        <f>N108-'(A) Current Law'!O106</f>
        <v>1.2279999999999998</v>
      </c>
      <c r="AB108" s="42">
        <f>Q108-'(A) Current Law'!R106</f>
        <v>0</v>
      </c>
      <c r="AC108" s="42">
        <f>M108-'(A) Current Law'!N106</f>
        <v>475340</v>
      </c>
      <c r="AD108" s="38">
        <f>S108-'(A) Current Law'!T106</f>
        <v>0</v>
      </c>
    </row>
    <row r="109" spans="1:30">
      <c r="A109" s="28" t="s">
        <v>218</v>
      </c>
      <c r="B109" s="29" t="s">
        <v>219</v>
      </c>
      <c r="C109" s="30">
        <v>69109313</v>
      </c>
      <c r="D109" s="21">
        <v>187.3</v>
      </c>
      <c r="E109" s="22"/>
      <c r="F109" s="48">
        <v>3500</v>
      </c>
      <c r="G109" s="45">
        <f t="shared" si="15"/>
        <v>0</v>
      </c>
      <c r="H109" s="22"/>
      <c r="I109" s="23">
        <v>853162.25400000007</v>
      </c>
      <c r="J109" s="24">
        <f t="shared" si="8"/>
        <v>4555.0574159103044</v>
      </c>
      <c r="K109" s="26">
        <f t="shared" si="9"/>
        <v>12.345112647842413</v>
      </c>
      <c r="L109" s="22"/>
      <c r="M109" s="20">
        <v>302884</v>
      </c>
      <c r="N109" s="26">
        <v>6.173</v>
      </c>
      <c r="O109" s="25">
        <f t="shared" si="10"/>
        <v>7.9624327042579646</v>
      </c>
      <c r="P109" s="22"/>
      <c r="Q109" s="24">
        <v>0</v>
      </c>
      <c r="R109" s="24">
        <f t="shared" si="11"/>
        <v>1617.1062466631072</v>
      </c>
      <c r="S109" s="26">
        <f t="shared" si="12"/>
        <v>0</v>
      </c>
      <c r="T109" s="27">
        <f t="shared" si="13"/>
        <v>0.35501336185461385</v>
      </c>
      <c r="U109" s="22"/>
      <c r="V109" s="38">
        <f t="shared" si="14"/>
        <v>4.3826799435844492</v>
      </c>
      <c r="W109" s="22"/>
      <c r="X109" s="42">
        <f>I109-'(A) Current Law'!J107</f>
        <v>46277.254000000074</v>
      </c>
      <c r="Y109" s="42">
        <f>J109-'(A) Current Law'!K107</f>
        <v>247.07556860651403</v>
      </c>
      <c r="Z109" s="38">
        <f>O109-'(A) Current Law'!P107</f>
        <v>0.85774624904750674</v>
      </c>
      <c r="AA109" s="44">
        <f>N109-'(A) Current Law'!O107</f>
        <v>0.33499999999999996</v>
      </c>
      <c r="AB109" s="42">
        <f>Q109-'(A) Current Law'!R107</f>
        <v>0</v>
      </c>
      <c r="AC109" s="42">
        <f>M109-'(A) Current Law'!N107</f>
        <v>-13001</v>
      </c>
      <c r="AD109" s="38">
        <f>S109-'(A) Current Law'!T107</f>
        <v>0</v>
      </c>
    </row>
    <row r="110" spans="1:30">
      <c r="A110" s="28" t="s">
        <v>220</v>
      </c>
      <c r="B110" s="29" t="s">
        <v>221</v>
      </c>
      <c r="C110" s="30">
        <v>99062303</v>
      </c>
      <c r="D110" s="21">
        <v>33.5</v>
      </c>
      <c r="E110" s="22"/>
      <c r="F110" s="48">
        <v>3500</v>
      </c>
      <c r="G110" s="45">
        <f t="shared" si="15"/>
        <v>0</v>
      </c>
      <c r="H110" s="22"/>
      <c r="I110" s="23">
        <v>179733.77799999999</v>
      </c>
      <c r="J110" s="24">
        <f t="shared" si="8"/>
        <v>5365.1874029850742</v>
      </c>
      <c r="K110" s="26">
        <f t="shared" si="9"/>
        <v>1.8143508939015884</v>
      </c>
      <c r="L110" s="22"/>
      <c r="M110" s="20">
        <v>0</v>
      </c>
      <c r="N110" s="26">
        <v>0.90700000000000003</v>
      </c>
      <c r="O110" s="25">
        <f t="shared" si="10"/>
        <v>1.8143508939015884</v>
      </c>
      <c r="P110" s="22"/>
      <c r="Q110" s="24">
        <v>179733.77799999999</v>
      </c>
      <c r="R110" s="24">
        <f t="shared" si="11"/>
        <v>5365.1874029850742</v>
      </c>
      <c r="S110" s="26">
        <f t="shared" si="12"/>
        <v>1.8143508939015884</v>
      </c>
      <c r="T110" s="27">
        <f t="shared" si="13"/>
        <v>1</v>
      </c>
      <c r="U110" s="22"/>
      <c r="V110" s="38">
        <f t="shared" si="14"/>
        <v>1.8143508939015884</v>
      </c>
      <c r="W110" s="22"/>
      <c r="X110" s="42">
        <f>I110-'(A) Current Law'!J108</f>
        <v>9742.7779999999912</v>
      </c>
      <c r="Y110" s="42">
        <f>J110-'(A) Current Law'!K108</f>
        <v>290.82919402985044</v>
      </c>
      <c r="Z110" s="38">
        <f>O110-'(A) Current Law'!P108</f>
        <v>9.8350005046824007E-2</v>
      </c>
      <c r="AA110" s="44">
        <f>N110-'(A) Current Law'!O108</f>
        <v>4.9000000000000044E-2</v>
      </c>
      <c r="AB110" s="42">
        <f>Q110-'(A) Current Law'!R108</f>
        <v>9742.7779999999912</v>
      </c>
      <c r="AC110" s="42">
        <f>M110-'(A) Current Law'!N108</f>
        <v>0</v>
      </c>
      <c r="AD110" s="38">
        <f>S110-'(A) Current Law'!T108</f>
        <v>9.8350005046824007E-2</v>
      </c>
    </row>
    <row r="111" spans="1:30">
      <c r="A111" s="28" t="s">
        <v>222</v>
      </c>
      <c r="B111" s="29" t="s">
        <v>223</v>
      </c>
      <c r="C111" s="30">
        <v>21388323729</v>
      </c>
      <c r="D111" s="21">
        <v>16038.37</v>
      </c>
      <c r="E111" s="22"/>
      <c r="F111" s="48">
        <v>3500</v>
      </c>
      <c r="G111" s="45">
        <f t="shared" si="15"/>
        <v>0</v>
      </c>
      <c r="H111" s="22"/>
      <c r="I111" s="23">
        <v>56134295</v>
      </c>
      <c r="J111" s="24">
        <f t="shared" si="8"/>
        <v>3500</v>
      </c>
      <c r="K111" s="26">
        <f t="shared" si="9"/>
        <v>2.6245298935647132</v>
      </c>
      <c r="L111" s="22"/>
      <c r="M111" s="20">
        <v>0</v>
      </c>
      <c r="N111" s="26">
        <v>1.3120000000000001</v>
      </c>
      <c r="O111" s="25">
        <f t="shared" si="10"/>
        <v>2.6245298935647132</v>
      </c>
      <c r="P111" s="22"/>
      <c r="Q111" s="24">
        <v>38200000</v>
      </c>
      <c r="R111" s="24">
        <f t="shared" si="11"/>
        <v>2381.7881742346635</v>
      </c>
      <c r="S111" s="26">
        <f t="shared" si="12"/>
        <v>1.7860212181193695</v>
      </c>
      <c r="T111" s="27">
        <f t="shared" si="13"/>
        <v>0.68051090692418958</v>
      </c>
      <c r="U111" s="22"/>
      <c r="V111" s="38">
        <f t="shared" si="14"/>
        <v>1.7860212181193695</v>
      </c>
      <c r="W111" s="22"/>
      <c r="X111" s="42">
        <f>I111-'(A) Current Law'!J109</f>
        <v>21040494</v>
      </c>
      <c r="Y111" s="42">
        <f>J111-'(A) Current Law'!K109</f>
        <v>1311.8848112370524</v>
      </c>
      <c r="Z111" s="38">
        <f>O111-'(A) Current Law'!P109</f>
        <v>0.98373740114432695</v>
      </c>
      <c r="AA111" s="44">
        <f>N111-'(A) Current Law'!O109</f>
        <v>0.51900000000000002</v>
      </c>
      <c r="AB111" s="42">
        <f>Q111-'(A) Current Law'!R109</f>
        <v>3106199</v>
      </c>
      <c r="AC111" s="42">
        <f>M111-'(A) Current Law'!N109</f>
        <v>0</v>
      </c>
      <c r="AD111" s="38">
        <f>S111-'(A) Current Law'!T109</f>
        <v>0.14522872569898326</v>
      </c>
    </row>
    <row r="112" spans="1:30">
      <c r="A112" s="28" t="s">
        <v>224</v>
      </c>
      <c r="B112" s="29" t="s">
        <v>225</v>
      </c>
      <c r="C112" s="30">
        <v>40870511</v>
      </c>
      <c r="D112" s="21">
        <v>57.89</v>
      </c>
      <c r="E112" s="22"/>
      <c r="F112" s="48">
        <v>3500</v>
      </c>
      <c r="G112" s="45">
        <f t="shared" si="15"/>
        <v>0</v>
      </c>
      <c r="H112" s="22"/>
      <c r="I112" s="23">
        <v>506227.96840000001</v>
      </c>
      <c r="J112" s="24">
        <f t="shared" si="8"/>
        <v>8744.6531076178962</v>
      </c>
      <c r="K112" s="26">
        <f t="shared" si="9"/>
        <v>12.386142380260429</v>
      </c>
      <c r="L112" s="22"/>
      <c r="M112" s="20">
        <v>179955</v>
      </c>
      <c r="N112" s="26">
        <v>6.1929999999999996</v>
      </c>
      <c r="O112" s="25">
        <f t="shared" si="10"/>
        <v>7.9830900181306754</v>
      </c>
      <c r="P112" s="22"/>
      <c r="Q112" s="24">
        <v>150000</v>
      </c>
      <c r="R112" s="24">
        <f t="shared" si="11"/>
        <v>5699.6890654689932</v>
      </c>
      <c r="S112" s="26">
        <f t="shared" si="12"/>
        <v>3.6701278337332264</v>
      </c>
      <c r="T112" s="27">
        <f t="shared" si="13"/>
        <v>0.65179132840657961</v>
      </c>
      <c r="U112" s="22"/>
      <c r="V112" s="38">
        <f t="shared" si="14"/>
        <v>8.0731801958629781</v>
      </c>
      <c r="W112" s="22"/>
      <c r="X112" s="42">
        <f>I112-'(A) Current Law'!J110</f>
        <v>-222364.03159999999</v>
      </c>
      <c r="Y112" s="42">
        <f>J112-'(A) Current Law'!K110</f>
        <v>-3841.1475487994467</v>
      </c>
      <c r="Z112" s="38">
        <f>O112-'(A) Current Law'!P110</f>
        <v>-4.525659872468931</v>
      </c>
      <c r="AA112" s="44">
        <f>N112-'(A) Current Law'!O110</f>
        <v>-0.39200000000000035</v>
      </c>
      <c r="AB112" s="42">
        <f>Q112-'(A) Current Law'!R110</f>
        <v>0</v>
      </c>
      <c r="AC112" s="42">
        <f>M112-'(A) Current Law'!N110</f>
        <v>-37398</v>
      </c>
      <c r="AD112" s="38">
        <f>S112-'(A) Current Law'!T110</f>
        <v>0</v>
      </c>
    </row>
    <row r="113" spans="1:30">
      <c r="A113" s="28" t="s">
        <v>226</v>
      </c>
      <c r="B113" s="29" t="s">
        <v>227</v>
      </c>
      <c r="C113" s="30">
        <v>1007324981</v>
      </c>
      <c r="D113" s="21">
        <v>997.87</v>
      </c>
      <c r="E113" s="22"/>
      <c r="F113" s="48">
        <v>3500</v>
      </c>
      <c r="G113" s="45">
        <f t="shared" si="15"/>
        <v>0</v>
      </c>
      <c r="H113" s="22"/>
      <c r="I113" s="23">
        <v>3492545</v>
      </c>
      <c r="J113" s="24">
        <f t="shared" si="8"/>
        <v>3500</v>
      </c>
      <c r="K113" s="26">
        <f t="shared" si="9"/>
        <v>3.4671482052721969</v>
      </c>
      <c r="L113" s="22"/>
      <c r="M113" s="20">
        <v>0</v>
      </c>
      <c r="N113" s="26">
        <v>1.734</v>
      </c>
      <c r="O113" s="25">
        <f t="shared" si="10"/>
        <v>3.4671482052721969</v>
      </c>
      <c r="P113" s="22"/>
      <c r="Q113" s="24">
        <v>1671947</v>
      </c>
      <c r="R113" s="24">
        <f t="shared" si="11"/>
        <v>1675.5158487578542</v>
      </c>
      <c r="S113" s="26">
        <f t="shared" si="12"/>
        <v>1.6597890765502619</v>
      </c>
      <c r="T113" s="27">
        <f t="shared" si="13"/>
        <v>0.4787188139308155</v>
      </c>
      <c r="U113" s="22"/>
      <c r="V113" s="38">
        <f t="shared" si="14"/>
        <v>1.6597890765502619</v>
      </c>
      <c r="W113" s="22"/>
      <c r="X113" s="42">
        <f>I113-'(A) Current Law'!J111</f>
        <v>1223933</v>
      </c>
      <c r="Y113" s="42">
        <f>J113-'(A) Current Law'!K111</f>
        <v>1226.5455420044696</v>
      </c>
      <c r="Z113" s="38">
        <f>O113-'(A) Current Law'!P111</f>
        <v>1.2150329070415458</v>
      </c>
      <c r="AA113" s="44">
        <f>N113-'(A) Current Law'!O111</f>
        <v>0.61799999999999988</v>
      </c>
      <c r="AB113" s="42">
        <f>Q113-'(A) Current Law'!R111</f>
        <v>0</v>
      </c>
      <c r="AC113" s="42">
        <f>M113-'(A) Current Law'!N111</f>
        <v>0</v>
      </c>
      <c r="AD113" s="38">
        <f>S113-'(A) Current Law'!T111</f>
        <v>0</v>
      </c>
    </row>
    <row r="114" spans="1:30">
      <c r="A114" s="28" t="s">
        <v>228</v>
      </c>
      <c r="B114" s="29" t="s">
        <v>229</v>
      </c>
      <c r="C114" s="30">
        <v>20814107</v>
      </c>
      <c r="D114" s="21">
        <v>65.510999999999996</v>
      </c>
      <c r="E114" s="22"/>
      <c r="F114" s="48">
        <v>3500</v>
      </c>
      <c r="G114" s="45">
        <f t="shared" si="15"/>
        <v>0</v>
      </c>
      <c r="H114" s="22"/>
      <c r="I114" s="23">
        <v>294720.32799999998</v>
      </c>
      <c r="J114" s="24">
        <f t="shared" si="8"/>
        <v>4498.7914701347863</v>
      </c>
      <c r="K114" s="26">
        <f t="shared" si="9"/>
        <v>14.159643168933453</v>
      </c>
      <c r="L114" s="22"/>
      <c r="M114" s="20">
        <v>110104</v>
      </c>
      <c r="N114" s="26">
        <v>7.08</v>
      </c>
      <c r="O114" s="25">
        <f t="shared" si="10"/>
        <v>8.8697693348073958</v>
      </c>
      <c r="P114" s="22"/>
      <c r="Q114" s="24">
        <v>17726</v>
      </c>
      <c r="R114" s="24">
        <f t="shared" si="11"/>
        <v>1951.275358336768</v>
      </c>
      <c r="S114" s="26">
        <f t="shared" si="12"/>
        <v>0.85163394230653278</v>
      </c>
      <c r="T114" s="27">
        <f t="shared" si="13"/>
        <v>0.43373323064434161</v>
      </c>
      <c r="U114" s="22"/>
      <c r="V114" s="38">
        <f t="shared" si="14"/>
        <v>6.1415077764325892</v>
      </c>
      <c r="W114" s="22"/>
      <c r="X114" s="42">
        <f>I114-'(A) Current Law'!J112</f>
        <v>-56976.67200000002</v>
      </c>
      <c r="Y114" s="42">
        <f>J114-'(A) Current Law'!K112</f>
        <v>-869.72679397353204</v>
      </c>
      <c r="Z114" s="38">
        <f>O114-'(A) Current Law'!P112</f>
        <v>-0.84566068580314457</v>
      </c>
      <c r="AA114" s="44">
        <f>N114-'(A) Current Law'!O112</f>
        <v>-1.3689999999999998</v>
      </c>
      <c r="AB114" s="42">
        <f>Q114-'(A) Current Law'!R112</f>
        <v>0</v>
      </c>
      <c r="AC114" s="42">
        <f>M114-'(A) Current Law'!N112</f>
        <v>-39375</v>
      </c>
      <c r="AD114" s="38">
        <f>S114-'(A) Current Law'!T112</f>
        <v>0</v>
      </c>
    </row>
    <row r="115" spans="1:30">
      <c r="A115" s="28" t="s">
        <v>230</v>
      </c>
      <c r="B115" s="29" t="s">
        <v>231</v>
      </c>
      <c r="C115" s="30">
        <v>2164272223</v>
      </c>
      <c r="D115" s="21">
        <v>4746.33</v>
      </c>
      <c r="E115" s="22"/>
      <c r="F115" s="48">
        <v>3500</v>
      </c>
      <c r="G115" s="45">
        <f t="shared" si="15"/>
        <v>0</v>
      </c>
      <c r="H115" s="22"/>
      <c r="I115" s="23">
        <v>16612155</v>
      </c>
      <c r="J115" s="24">
        <f t="shared" si="8"/>
        <v>3500</v>
      </c>
      <c r="K115" s="26">
        <f t="shared" si="9"/>
        <v>7.6756310151100617</v>
      </c>
      <c r="L115" s="22"/>
      <c r="M115" s="20">
        <v>4432217</v>
      </c>
      <c r="N115" s="26">
        <v>3.8380000000000001</v>
      </c>
      <c r="O115" s="25">
        <f t="shared" si="10"/>
        <v>5.6277292064104643</v>
      </c>
      <c r="P115" s="22"/>
      <c r="Q115" s="24">
        <v>7357066</v>
      </c>
      <c r="R115" s="24">
        <f t="shared" si="11"/>
        <v>2483.8734348433422</v>
      </c>
      <c r="S115" s="26">
        <f t="shared" si="12"/>
        <v>3.3993256124694073</v>
      </c>
      <c r="T115" s="27">
        <f t="shared" si="13"/>
        <v>0.70967812424095489</v>
      </c>
      <c r="U115" s="22"/>
      <c r="V115" s="38">
        <f t="shared" si="14"/>
        <v>5.4472274211690053</v>
      </c>
      <c r="W115" s="22"/>
      <c r="X115" s="42">
        <f>I115-'(A) Current Law'!J113</f>
        <v>4898866</v>
      </c>
      <c r="Y115" s="42">
        <f>J115-'(A) Current Law'!K113</f>
        <v>1032.1376726860544</v>
      </c>
      <c r="Z115" s="38">
        <f>O115-'(A) Current Law'!P113</f>
        <v>1.6546453638979233</v>
      </c>
      <c r="AA115" s="44">
        <f>N115-'(A) Current Law'!O113</f>
        <v>1.1320000000000001</v>
      </c>
      <c r="AB115" s="42">
        <f>Q115-'(A) Current Law'!R113</f>
        <v>0</v>
      </c>
      <c r="AC115" s="42">
        <f>M115-'(A) Current Law'!N113</f>
        <v>1317763</v>
      </c>
      <c r="AD115" s="38">
        <f>S115-'(A) Current Law'!T113</f>
        <v>0</v>
      </c>
    </row>
    <row r="116" spans="1:30">
      <c r="A116" s="28" t="s">
        <v>232</v>
      </c>
      <c r="B116" s="29" t="s">
        <v>233</v>
      </c>
      <c r="C116" s="30">
        <v>6130023291</v>
      </c>
      <c r="D116" s="21">
        <v>14822.53</v>
      </c>
      <c r="E116" s="22"/>
      <c r="F116" s="48">
        <v>3500</v>
      </c>
      <c r="G116" s="45">
        <f t="shared" si="15"/>
        <v>0</v>
      </c>
      <c r="H116" s="22"/>
      <c r="I116" s="23">
        <v>51878855</v>
      </c>
      <c r="J116" s="24">
        <f t="shared" si="8"/>
        <v>3500</v>
      </c>
      <c r="K116" s="26">
        <f t="shared" si="9"/>
        <v>8.4630763273228808</v>
      </c>
      <c r="L116" s="22"/>
      <c r="M116" s="20">
        <v>14967882</v>
      </c>
      <c r="N116" s="26">
        <v>4.2320000000000002</v>
      </c>
      <c r="O116" s="25">
        <f t="shared" si="10"/>
        <v>6.0213430272266812</v>
      </c>
      <c r="P116" s="22"/>
      <c r="Q116" s="24">
        <v>19300000</v>
      </c>
      <c r="R116" s="24">
        <f t="shared" si="11"/>
        <v>2311.8780666998141</v>
      </c>
      <c r="S116" s="26">
        <f t="shared" si="12"/>
        <v>3.1484382821735677</v>
      </c>
      <c r="T116" s="27">
        <f t="shared" si="13"/>
        <v>0.66053659048566127</v>
      </c>
      <c r="U116" s="22"/>
      <c r="V116" s="38">
        <f t="shared" si="14"/>
        <v>5.5901715822697673</v>
      </c>
      <c r="W116" s="22"/>
      <c r="X116" s="42">
        <f>I116-'(A) Current Law'!J114</f>
        <v>15100706</v>
      </c>
      <c r="Y116" s="42">
        <f>J116-'(A) Current Law'!K114</f>
        <v>1018.7671065600812</v>
      </c>
      <c r="Z116" s="38">
        <f>O116-'(A) Current Law'!P114</f>
        <v>1.7545740838849948</v>
      </c>
      <c r="AA116" s="44">
        <f>N116-'(A) Current Law'!O114</f>
        <v>1.2320000000000002</v>
      </c>
      <c r="AB116" s="42">
        <f>Q116-'(A) Current Law'!R114</f>
        <v>0</v>
      </c>
      <c r="AC116" s="42">
        <f>M116-'(A) Current Law'!N114</f>
        <v>4345126</v>
      </c>
      <c r="AD116" s="38">
        <f>S116-'(A) Current Law'!T114</f>
        <v>0</v>
      </c>
    </row>
    <row r="117" spans="1:30">
      <c r="A117" s="28" t="s">
        <v>234</v>
      </c>
      <c r="B117" s="29" t="s">
        <v>235</v>
      </c>
      <c r="C117" s="30">
        <v>21259766524</v>
      </c>
      <c r="D117" s="21">
        <v>26006.670000000002</v>
      </c>
      <c r="E117" s="22"/>
      <c r="F117" s="48">
        <v>3500</v>
      </c>
      <c r="G117" s="45">
        <f t="shared" si="15"/>
        <v>0</v>
      </c>
      <c r="H117" s="22"/>
      <c r="I117" s="23">
        <v>91023345</v>
      </c>
      <c r="J117" s="24">
        <f t="shared" si="8"/>
        <v>3499.9999999999995</v>
      </c>
      <c r="K117" s="26">
        <f t="shared" si="9"/>
        <v>4.281483754642573</v>
      </c>
      <c r="L117" s="22"/>
      <c r="M117" s="20">
        <v>7461279</v>
      </c>
      <c r="N117" s="26">
        <v>2.141</v>
      </c>
      <c r="O117" s="25">
        <f t="shared" si="10"/>
        <v>3.930526043438312</v>
      </c>
      <c r="P117" s="22"/>
      <c r="Q117" s="24">
        <v>56100000</v>
      </c>
      <c r="R117" s="24">
        <f t="shared" si="11"/>
        <v>2444.0375872804934</v>
      </c>
      <c r="S117" s="26">
        <f t="shared" si="12"/>
        <v>2.6387872104178149</v>
      </c>
      <c r="T117" s="27">
        <f t="shared" si="13"/>
        <v>0.6982964535087125</v>
      </c>
      <c r="U117" s="22"/>
      <c r="V117" s="38">
        <f t="shared" si="14"/>
        <v>2.9897449216220755</v>
      </c>
      <c r="W117" s="22"/>
      <c r="X117" s="42">
        <f>I117-'(A) Current Law'!J115</f>
        <v>27149146</v>
      </c>
      <c r="Y117" s="42">
        <f>J117-'(A) Current Law'!K115</f>
        <v>1043.930114851305</v>
      </c>
      <c r="Z117" s="38">
        <f>O117-'(A) Current Law'!P115</f>
        <v>1.1150561777448802</v>
      </c>
      <c r="AA117" s="44">
        <f>N117-'(A) Current Law'!O115</f>
        <v>0.68500000000000005</v>
      </c>
      <c r="AB117" s="42">
        <f>Q117-'(A) Current Law'!R115</f>
        <v>0</v>
      </c>
      <c r="AC117" s="42">
        <f>M117-'(A) Current Law'!N115</f>
        <v>3443312</v>
      </c>
      <c r="AD117" s="38">
        <f>S117-'(A) Current Law'!T115</f>
        <v>0</v>
      </c>
    </row>
    <row r="118" spans="1:30">
      <c r="A118" s="28" t="s">
        <v>236</v>
      </c>
      <c r="B118" s="29" t="s">
        <v>237</v>
      </c>
      <c r="C118" s="30">
        <v>508943051</v>
      </c>
      <c r="D118" s="21">
        <v>961.13</v>
      </c>
      <c r="E118" s="22"/>
      <c r="F118" s="48">
        <v>3500</v>
      </c>
      <c r="G118" s="45">
        <f t="shared" si="15"/>
        <v>0</v>
      </c>
      <c r="H118" s="22"/>
      <c r="I118" s="23">
        <v>3380681.6288000001</v>
      </c>
      <c r="J118" s="24">
        <f t="shared" si="8"/>
        <v>3517.4030867832657</v>
      </c>
      <c r="K118" s="26">
        <f t="shared" si="9"/>
        <v>6.6425538616893309</v>
      </c>
      <c r="L118" s="22"/>
      <c r="M118" s="20">
        <v>779257</v>
      </c>
      <c r="N118" s="26">
        <v>3.3210000000000002</v>
      </c>
      <c r="O118" s="25">
        <f t="shared" si="10"/>
        <v>5.1114257748260323</v>
      </c>
      <c r="P118" s="22"/>
      <c r="Q118" s="24">
        <v>892000</v>
      </c>
      <c r="R118" s="24">
        <f t="shared" si="11"/>
        <v>1738.845941756058</v>
      </c>
      <c r="S118" s="26">
        <f t="shared" si="12"/>
        <v>1.7526518895333145</v>
      </c>
      <c r="T118" s="27">
        <f t="shared" si="13"/>
        <v>0.49435503945789361</v>
      </c>
      <c r="U118" s="22"/>
      <c r="V118" s="38">
        <f t="shared" si="14"/>
        <v>3.2837799763966125</v>
      </c>
      <c r="W118" s="22"/>
      <c r="X118" s="42">
        <f>I118-'(A) Current Law'!J116</f>
        <v>929941.62880000006</v>
      </c>
      <c r="Y118" s="42">
        <f>J118-'(A) Current Law'!K116</f>
        <v>967.5503093234006</v>
      </c>
      <c r="Z118" s="38">
        <f>O118-'(A) Current Law'!P116</f>
        <v>1.4369203535898158</v>
      </c>
      <c r="AA118" s="44">
        <f>N118-'(A) Current Law'!O116</f>
        <v>0.91300000000000026</v>
      </c>
      <c r="AB118" s="42">
        <f>Q118-'(A) Current Law'!R116</f>
        <v>0</v>
      </c>
      <c r="AC118" s="42">
        <f>M118-'(A) Current Law'!N116</f>
        <v>198631</v>
      </c>
      <c r="AD118" s="38">
        <f>S118-'(A) Current Law'!T116</f>
        <v>0</v>
      </c>
    </row>
    <row r="119" spans="1:30">
      <c r="A119" s="28" t="s">
        <v>238</v>
      </c>
      <c r="B119" s="29" t="s">
        <v>239</v>
      </c>
      <c r="C119" s="30">
        <v>477759604</v>
      </c>
      <c r="D119" s="21">
        <v>1483.66</v>
      </c>
      <c r="E119" s="22"/>
      <c r="F119" s="48">
        <v>3500</v>
      </c>
      <c r="G119" s="45">
        <f t="shared" si="15"/>
        <v>0</v>
      </c>
      <c r="H119" s="22"/>
      <c r="I119" s="23">
        <v>5192810</v>
      </c>
      <c r="J119" s="24">
        <f t="shared" si="8"/>
        <v>3500</v>
      </c>
      <c r="K119" s="26">
        <f t="shared" si="9"/>
        <v>10.869085532815369</v>
      </c>
      <c r="L119" s="22"/>
      <c r="M119" s="20">
        <v>1741287</v>
      </c>
      <c r="N119" s="26">
        <v>5.4349999999999996</v>
      </c>
      <c r="O119" s="25">
        <f t="shared" si="10"/>
        <v>7.2243927094346807</v>
      </c>
      <c r="P119" s="22"/>
      <c r="Q119" s="24">
        <v>2146205</v>
      </c>
      <c r="R119" s="24">
        <f t="shared" si="11"/>
        <v>2620.2040898858227</v>
      </c>
      <c r="S119" s="26">
        <f t="shared" si="12"/>
        <v>4.4922278527340707</v>
      </c>
      <c r="T119" s="27">
        <f t="shared" si="13"/>
        <v>0.74862973996737792</v>
      </c>
      <c r="U119" s="22"/>
      <c r="V119" s="38">
        <f t="shared" si="14"/>
        <v>8.1369206761147606</v>
      </c>
      <c r="W119" s="22"/>
      <c r="X119" s="42">
        <f>I119-'(A) Current Law'!J117</f>
        <v>1368532</v>
      </c>
      <c r="Y119" s="42">
        <f>J119-'(A) Current Law'!K117</f>
        <v>922.40270681962193</v>
      </c>
      <c r="Z119" s="38">
        <f>O119-'(A) Current Law'!P117</f>
        <v>1.9549936666474634</v>
      </c>
      <c r="AA119" s="44">
        <f>N119-'(A) Current Law'!O117</f>
        <v>1.4329999999999998</v>
      </c>
      <c r="AB119" s="42">
        <f>Q119-'(A) Current Law'!R117</f>
        <v>0</v>
      </c>
      <c r="AC119" s="42">
        <f>M119-'(A) Current Law'!N117</f>
        <v>434515</v>
      </c>
      <c r="AD119" s="38">
        <f>S119-'(A) Current Law'!T117</f>
        <v>0</v>
      </c>
    </row>
    <row r="120" spans="1:30">
      <c r="A120" s="28" t="s">
        <v>240</v>
      </c>
      <c r="B120" s="29" t="s">
        <v>241</v>
      </c>
      <c r="C120" s="30">
        <v>484346650.5</v>
      </c>
      <c r="D120" s="21">
        <v>705.76</v>
      </c>
      <c r="E120" s="22"/>
      <c r="F120" s="48">
        <v>3500</v>
      </c>
      <c r="G120" s="45">
        <f t="shared" si="15"/>
        <v>0</v>
      </c>
      <c r="H120" s="22"/>
      <c r="I120" s="23">
        <v>2560247.9251999999</v>
      </c>
      <c r="J120" s="24">
        <f t="shared" si="8"/>
        <v>3627.6466861255949</v>
      </c>
      <c r="K120" s="26">
        <f t="shared" si="9"/>
        <v>5.2859825138813461</v>
      </c>
      <c r="L120" s="22"/>
      <c r="M120" s="20">
        <v>413146</v>
      </c>
      <c r="N120" s="26">
        <v>2.6429999999999998</v>
      </c>
      <c r="O120" s="25">
        <f t="shared" si="10"/>
        <v>4.4329860090567506</v>
      </c>
      <c r="P120" s="22"/>
      <c r="Q120" s="24">
        <v>1308000</v>
      </c>
      <c r="R120" s="24">
        <f t="shared" si="11"/>
        <v>2438.7128768986627</v>
      </c>
      <c r="S120" s="26">
        <f t="shared" si="12"/>
        <v>2.7005451542809835</v>
      </c>
      <c r="T120" s="27">
        <f t="shared" si="13"/>
        <v>0.67225755094227779</v>
      </c>
      <c r="U120" s="22"/>
      <c r="V120" s="38">
        <f t="shared" si="14"/>
        <v>3.5535416591055791</v>
      </c>
      <c r="W120" s="22"/>
      <c r="X120" s="42">
        <f>I120-'(A) Current Law'!J118</f>
        <v>690749.92519999994</v>
      </c>
      <c r="Y120" s="42">
        <f>J120-'(A) Current Law'!K118</f>
        <v>978.73204092042579</v>
      </c>
      <c r="Z120" s="38">
        <f>O120-'(A) Current Law'!P118</f>
        <v>1.2361227740130718</v>
      </c>
      <c r="AA120" s="44">
        <f>N120-'(A) Current Law'!O118</f>
        <v>0.71299999999999986</v>
      </c>
      <c r="AB120" s="42">
        <f>Q120-'(A) Current Law'!R118</f>
        <v>0</v>
      </c>
      <c r="AC120" s="42">
        <f>M120-'(A) Current Law'!N118</f>
        <v>92038</v>
      </c>
      <c r="AD120" s="38">
        <f>S120-'(A) Current Law'!T118</f>
        <v>0</v>
      </c>
    </row>
    <row r="121" spans="1:30">
      <c r="A121" s="28" t="s">
        <v>242</v>
      </c>
      <c r="B121" s="29" t="s">
        <v>243</v>
      </c>
      <c r="C121" s="30">
        <v>48340321</v>
      </c>
      <c r="D121" s="21">
        <v>119.5</v>
      </c>
      <c r="E121" s="22"/>
      <c r="F121" s="48">
        <v>3500</v>
      </c>
      <c r="G121" s="45">
        <f t="shared" si="15"/>
        <v>0</v>
      </c>
      <c r="H121" s="22"/>
      <c r="I121" s="23">
        <v>630748.65560000006</v>
      </c>
      <c r="J121" s="24">
        <f t="shared" si="8"/>
        <v>5278.2314276150628</v>
      </c>
      <c r="K121" s="26">
        <f t="shared" si="9"/>
        <v>13.048085791569321</v>
      </c>
      <c r="L121" s="22"/>
      <c r="M121" s="20">
        <v>228845</v>
      </c>
      <c r="N121" s="26">
        <v>6.524</v>
      </c>
      <c r="O121" s="25">
        <f t="shared" si="10"/>
        <v>8.3140460651885224</v>
      </c>
      <c r="P121" s="22"/>
      <c r="Q121" s="24">
        <v>90000</v>
      </c>
      <c r="R121" s="24">
        <f t="shared" si="11"/>
        <v>2668.1589958158997</v>
      </c>
      <c r="S121" s="26">
        <f t="shared" si="12"/>
        <v>1.8617998006260654</v>
      </c>
      <c r="T121" s="27">
        <f t="shared" si="13"/>
        <v>0.50550246468095683</v>
      </c>
      <c r="U121" s="22"/>
      <c r="V121" s="38">
        <f t="shared" si="14"/>
        <v>6.5958395270068646</v>
      </c>
      <c r="W121" s="22"/>
      <c r="X121" s="42">
        <f>I121-'(A) Current Law'!J119</f>
        <v>27703.655600000056</v>
      </c>
      <c r="Y121" s="42">
        <f>J121-'(A) Current Law'!K119</f>
        <v>231.82975397489554</v>
      </c>
      <c r="Z121" s="38">
        <f>O121-'(A) Current Law'!P119</f>
        <v>0.80966892214058905</v>
      </c>
      <c r="AA121" s="44">
        <f>N121-'(A) Current Law'!O119</f>
        <v>0.28599999999999959</v>
      </c>
      <c r="AB121" s="42">
        <f>Q121-'(A) Current Law'!R119</f>
        <v>0</v>
      </c>
      <c r="AC121" s="42">
        <f>M121-'(A) Current Law'!N119</f>
        <v>-11436</v>
      </c>
      <c r="AD121" s="38">
        <f>S121-'(A) Current Law'!T119</f>
        <v>0</v>
      </c>
    </row>
    <row r="122" spans="1:30">
      <c r="A122" s="28" t="s">
        <v>244</v>
      </c>
      <c r="B122" s="29" t="s">
        <v>245</v>
      </c>
      <c r="C122" s="30">
        <v>738073155</v>
      </c>
      <c r="D122" s="21">
        <v>594.04999999999995</v>
      </c>
      <c r="E122" s="22"/>
      <c r="F122" s="48">
        <v>3500</v>
      </c>
      <c r="G122" s="45">
        <f t="shared" si="15"/>
        <v>0</v>
      </c>
      <c r="H122" s="22"/>
      <c r="I122" s="23">
        <v>2145486.3359999997</v>
      </c>
      <c r="J122" s="24">
        <f t="shared" si="8"/>
        <v>3611.6258496759528</v>
      </c>
      <c r="K122" s="26">
        <f t="shared" si="9"/>
        <v>2.9068749099809756</v>
      </c>
      <c r="L122" s="22"/>
      <c r="M122" s="20">
        <v>0</v>
      </c>
      <c r="N122" s="26">
        <v>1.4530000000000001</v>
      </c>
      <c r="O122" s="25">
        <f t="shared" si="10"/>
        <v>2.9068749099809756</v>
      </c>
      <c r="P122" s="22"/>
      <c r="Q122" s="24">
        <v>1530000</v>
      </c>
      <c r="R122" s="24">
        <f t="shared" si="11"/>
        <v>2575.5407793956738</v>
      </c>
      <c r="S122" s="26">
        <f t="shared" si="12"/>
        <v>2.072965246920544</v>
      </c>
      <c r="T122" s="27">
        <f t="shared" si="13"/>
        <v>0.71312502639960895</v>
      </c>
      <c r="U122" s="22"/>
      <c r="V122" s="38">
        <f t="shared" si="14"/>
        <v>2.072965246920544</v>
      </c>
      <c r="W122" s="22"/>
      <c r="X122" s="42">
        <f>I122-'(A) Current Law'!J120</f>
        <v>470804.33599999966</v>
      </c>
      <c r="Y122" s="42">
        <f>J122-'(A) Current Law'!K120</f>
        <v>792.53318070869409</v>
      </c>
      <c r="Z122" s="38">
        <f>O122-'(A) Current Law'!P120</f>
        <v>0.63788302393954366</v>
      </c>
      <c r="AA122" s="44">
        <f>N122-'(A) Current Law'!O120</f>
        <v>0.31900000000000017</v>
      </c>
      <c r="AB122" s="42">
        <f>Q122-'(A) Current Law'!R120</f>
        <v>0</v>
      </c>
      <c r="AC122" s="42">
        <f>M122-'(A) Current Law'!N120</f>
        <v>0</v>
      </c>
      <c r="AD122" s="38">
        <f>S122-'(A) Current Law'!T120</f>
        <v>0</v>
      </c>
    </row>
    <row r="123" spans="1:30">
      <c r="A123" s="28" t="s">
        <v>246</v>
      </c>
      <c r="B123" s="29" t="s">
        <v>247</v>
      </c>
      <c r="C123" s="30">
        <v>878785186</v>
      </c>
      <c r="D123" s="21">
        <v>1489.6100000000001</v>
      </c>
      <c r="E123" s="22"/>
      <c r="F123" s="48">
        <v>3500</v>
      </c>
      <c r="G123" s="45">
        <f t="shared" si="15"/>
        <v>0</v>
      </c>
      <c r="H123" s="22"/>
      <c r="I123" s="23">
        <v>5213635</v>
      </c>
      <c r="J123" s="24">
        <f t="shared" si="8"/>
        <v>3499.9999999999995</v>
      </c>
      <c r="K123" s="26">
        <f t="shared" si="9"/>
        <v>5.9327752482163492</v>
      </c>
      <c r="L123" s="22"/>
      <c r="M123" s="20">
        <v>1033586</v>
      </c>
      <c r="N123" s="26">
        <v>2.9660000000000002</v>
      </c>
      <c r="O123" s="25">
        <f t="shared" si="10"/>
        <v>4.7566220580327352</v>
      </c>
      <c r="P123" s="22"/>
      <c r="Q123" s="24">
        <v>2315250</v>
      </c>
      <c r="R123" s="24">
        <f t="shared" si="11"/>
        <v>2248.129376145434</v>
      </c>
      <c r="S123" s="26">
        <f t="shared" si="12"/>
        <v>2.6346029005545843</v>
      </c>
      <c r="T123" s="27">
        <f t="shared" si="13"/>
        <v>0.64232267889869543</v>
      </c>
      <c r="U123" s="22"/>
      <c r="V123" s="38">
        <f t="shared" si="14"/>
        <v>3.8107560907381974</v>
      </c>
      <c r="W123" s="22"/>
      <c r="X123" s="42">
        <f>I123-'(A) Current Law'!J121</f>
        <v>1740104</v>
      </c>
      <c r="Y123" s="42">
        <f>J123-'(A) Current Law'!K121</f>
        <v>1168.1607937648105</v>
      </c>
      <c r="Z123" s="38">
        <f>O123-'(A) Current Law'!P121</f>
        <v>1.5130887743480921</v>
      </c>
      <c r="AA123" s="44">
        <f>N123-'(A) Current Law'!O121</f>
        <v>0.99000000000000021</v>
      </c>
      <c r="AB123" s="42">
        <f>Q123-'(A) Current Law'!R121</f>
        <v>0</v>
      </c>
      <c r="AC123" s="42">
        <f>M123-'(A) Current Law'!N121</f>
        <v>410424</v>
      </c>
      <c r="AD123" s="38">
        <f>S123-'(A) Current Law'!T121</f>
        <v>0</v>
      </c>
    </row>
    <row r="124" spans="1:30">
      <c r="A124" s="28" t="s">
        <v>248</v>
      </c>
      <c r="B124" s="29" t="s">
        <v>249</v>
      </c>
      <c r="C124" s="30">
        <v>144962315</v>
      </c>
      <c r="D124" s="21">
        <v>106.96</v>
      </c>
      <c r="E124" s="22"/>
      <c r="F124" s="48">
        <v>3500</v>
      </c>
      <c r="G124" s="45">
        <f t="shared" si="15"/>
        <v>0</v>
      </c>
      <c r="H124" s="22"/>
      <c r="I124" s="23">
        <v>599278.44480000006</v>
      </c>
      <c r="J124" s="24">
        <f t="shared" si="8"/>
        <v>5602.8276439790588</v>
      </c>
      <c r="K124" s="26">
        <f t="shared" si="9"/>
        <v>4.1340292116609758</v>
      </c>
      <c r="L124" s="22"/>
      <c r="M124" s="20">
        <v>40155</v>
      </c>
      <c r="N124" s="26">
        <v>2.0670000000000002</v>
      </c>
      <c r="O124" s="25">
        <f t="shared" si="10"/>
        <v>3.8570261850467831</v>
      </c>
      <c r="P124" s="22"/>
      <c r="Q124" s="24">
        <v>498000</v>
      </c>
      <c r="R124" s="24">
        <f t="shared" si="11"/>
        <v>5031.3668661181755</v>
      </c>
      <c r="S124" s="26">
        <f t="shared" si="12"/>
        <v>3.4353756008932388</v>
      </c>
      <c r="T124" s="27">
        <f t="shared" si="13"/>
        <v>0.89800493354904654</v>
      </c>
      <c r="U124" s="22"/>
      <c r="V124" s="38">
        <f t="shared" si="14"/>
        <v>3.712378627507432</v>
      </c>
      <c r="W124" s="22"/>
      <c r="X124" s="42">
        <f>I124-'(A) Current Law'!J122</f>
        <v>-109866.55519999994</v>
      </c>
      <c r="Y124" s="42">
        <f>J124-'(A) Current Law'!K122</f>
        <v>-1027.1742258788327</v>
      </c>
      <c r="Z124" s="38">
        <f>O124-'(A) Current Law'!P122</f>
        <v>-0.2108172403289772</v>
      </c>
      <c r="AA124" s="44">
        <f>N124-'(A) Current Law'!O122</f>
        <v>-2.4000000000000021E-2</v>
      </c>
      <c r="AB124" s="42">
        <f>Q124-'(A) Current Law'!R122</f>
        <v>0</v>
      </c>
      <c r="AC124" s="42">
        <f>M124-'(A) Current Law'!N122</f>
        <v>-79306</v>
      </c>
      <c r="AD124" s="38">
        <f>S124-'(A) Current Law'!T122</f>
        <v>0</v>
      </c>
    </row>
    <row r="125" spans="1:30">
      <c r="A125" s="28" t="s">
        <v>250</v>
      </c>
      <c r="B125" s="29" t="s">
        <v>251</v>
      </c>
      <c r="C125" s="30">
        <v>3091103621</v>
      </c>
      <c r="D125" s="21">
        <v>1297.6399999999999</v>
      </c>
      <c r="E125" s="22"/>
      <c r="F125" s="48">
        <v>3500</v>
      </c>
      <c r="G125" s="45">
        <f t="shared" si="15"/>
        <v>0</v>
      </c>
      <c r="H125" s="22"/>
      <c r="I125" s="23">
        <v>4679837.1591999996</v>
      </c>
      <c r="J125" s="24">
        <f t="shared" si="8"/>
        <v>3606.4217804629943</v>
      </c>
      <c r="K125" s="26">
        <f t="shared" si="9"/>
        <v>1.513969679763123</v>
      </c>
      <c r="L125" s="22"/>
      <c r="M125" s="20">
        <v>0</v>
      </c>
      <c r="N125" s="26">
        <v>0.75700000000000001</v>
      </c>
      <c r="O125" s="25">
        <f t="shared" si="10"/>
        <v>1.513969679763123</v>
      </c>
      <c r="P125" s="22"/>
      <c r="Q125" s="24">
        <v>2687000</v>
      </c>
      <c r="R125" s="24">
        <f t="shared" si="11"/>
        <v>2070.6821614623473</v>
      </c>
      <c r="S125" s="26">
        <f t="shared" si="12"/>
        <v>0.86926882093028357</v>
      </c>
      <c r="T125" s="27">
        <f t="shared" si="13"/>
        <v>0.57416527725065813</v>
      </c>
      <c r="U125" s="22"/>
      <c r="V125" s="38">
        <f t="shared" si="14"/>
        <v>0.86926882093028357</v>
      </c>
      <c r="W125" s="22"/>
      <c r="X125" s="42">
        <f>I125-'(A) Current Law'!J123</f>
        <v>969032.15919999965</v>
      </c>
      <c r="Y125" s="42">
        <f>J125-'(A) Current Law'!K123</f>
        <v>746.76501895749152</v>
      </c>
      <c r="Z125" s="38">
        <f>O125-'(A) Current Law'!P123</f>
        <v>0.31349067453342427</v>
      </c>
      <c r="AA125" s="44">
        <f>N125-'(A) Current Law'!O123</f>
        <v>0.15700000000000003</v>
      </c>
      <c r="AB125" s="42">
        <f>Q125-'(A) Current Law'!R123</f>
        <v>0</v>
      </c>
      <c r="AC125" s="42">
        <f>M125-'(A) Current Law'!N123</f>
        <v>0</v>
      </c>
      <c r="AD125" s="38">
        <f>S125-'(A) Current Law'!T123</f>
        <v>0</v>
      </c>
    </row>
    <row r="126" spans="1:30">
      <c r="A126" s="28" t="s">
        <v>252</v>
      </c>
      <c r="B126" s="29" t="s">
        <v>253</v>
      </c>
      <c r="C126" s="30">
        <v>4537307905</v>
      </c>
      <c r="D126" s="21">
        <v>7560.9800000000005</v>
      </c>
      <c r="E126" s="22"/>
      <c r="F126" s="48">
        <v>3500</v>
      </c>
      <c r="G126" s="45">
        <f t="shared" si="15"/>
        <v>0</v>
      </c>
      <c r="H126" s="22"/>
      <c r="I126" s="23">
        <v>26463430</v>
      </c>
      <c r="J126" s="24">
        <f t="shared" si="8"/>
        <v>3500</v>
      </c>
      <c r="K126" s="26">
        <f t="shared" si="9"/>
        <v>5.832407796446426</v>
      </c>
      <c r="L126" s="22"/>
      <c r="M126" s="20">
        <v>5109366</v>
      </c>
      <c r="N126" s="26">
        <v>2.9159999999999999</v>
      </c>
      <c r="O126" s="25">
        <f t="shared" si="10"/>
        <v>4.706329049538021</v>
      </c>
      <c r="P126" s="22"/>
      <c r="Q126" s="24">
        <v>12500000</v>
      </c>
      <c r="R126" s="24">
        <f t="shared" si="11"/>
        <v>2328.9793122055603</v>
      </c>
      <c r="S126" s="26">
        <f t="shared" si="12"/>
        <v>2.7549375668830653</v>
      </c>
      <c r="T126" s="27">
        <f t="shared" si="13"/>
        <v>0.6654226606301602</v>
      </c>
      <c r="U126" s="22"/>
      <c r="V126" s="38">
        <f t="shared" si="14"/>
        <v>3.8810163137914704</v>
      </c>
      <c r="W126" s="22"/>
      <c r="X126" s="42">
        <f>I126-'(A) Current Law'!J124</f>
        <v>9416952</v>
      </c>
      <c r="Y126" s="42">
        <f>J126-'(A) Current Law'!K124</f>
        <v>1245.4671219868324</v>
      </c>
      <c r="Z126" s="38">
        <f>O126-'(A) Current Law'!P124</f>
        <v>1.5605264505407201</v>
      </c>
      <c r="AA126" s="44">
        <f>N126-'(A) Current Law'!O124</f>
        <v>1.038</v>
      </c>
      <c r="AB126" s="42">
        <f>Q126-'(A) Current Law'!R124</f>
        <v>0</v>
      </c>
      <c r="AC126" s="42">
        <f>M126-'(A) Current Law'!N124</f>
        <v>2336363</v>
      </c>
      <c r="AD126" s="38">
        <f>S126-'(A) Current Law'!T124</f>
        <v>0</v>
      </c>
    </row>
    <row r="127" spans="1:30" ht="31.2">
      <c r="A127" s="28" t="s">
        <v>254</v>
      </c>
      <c r="B127" s="29" t="s">
        <v>255</v>
      </c>
      <c r="C127" s="30">
        <v>42349360881</v>
      </c>
      <c r="D127" s="21">
        <v>23237.829999999998</v>
      </c>
      <c r="E127" s="22"/>
      <c r="F127" s="48">
        <v>3500</v>
      </c>
      <c r="G127" s="45">
        <f t="shared" si="15"/>
        <v>0</v>
      </c>
      <c r="H127" s="22"/>
      <c r="I127" s="23">
        <v>81332405</v>
      </c>
      <c r="J127" s="24">
        <f t="shared" si="8"/>
        <v>3500.0000000000005</v>
      </c>
      <c r="K127" s="26">
        <f t="shared" si="9"/>
        <v>1.9205108012973511</v>
      </c>
      <c r="L127" s="22"/>
      <c r="M127" s="20">
        <v>0</v>
      </c>
      <c r="N127" s="26">
        <v>0.96</v>
      </c>
      <c r="O127" s="25">
        <f t="shared" si="10"/>
        <v>1.9205108012973511</v>
      </c>
      <c r="P127" s="22"/>
      <c r="Q127" s="24">
        <v>49100000</v>
      </c>
      <c r="R127" s="24">
        <f t="shared" si="11"/>
        <v>2112.9339529551598</v>
      </c>
      <c r="S127" s="26">
        <f t="shared" si="12"/>
        <v>1.1594035654509409</v>
      </c>
      <c r="T127" s="27">
        <f t="shared" si="13"/>
        <v>0.60369541513004565</v>
      </c>
      <c r="U127" s="22"/>
      <c r="V127" s="38">
        <f t="shared" si="14"/>
        <v>1.1594035654509409</v>
      </c>
      <c r="W127" s="22"/>
      <c r="X127" s="42">
        <f>I127-'(A) Current Law'!J125</f>
        <v>28520876</v>
      </c>
      <c r="Y127" s="42">
        <f>J127-'(A) Current Law'!K125</f>
        <v>1227.3467875442761</v>
      </c>
      <c r="Z127" s="38">
        <f>O127-'(A) Current Law'!P125</f>
        <v>0.67346650354753912</v>
      </c>
      <c r="AA127" s="44">
        <f>N127-'(A) Current Law'!O125</f>
        <v>0.35599999999999998</v>
      </c>
      <c r="AB127" s="42">
        <f>Q127-'(A) Current Law'!R125</f>
        <v>0</v>
      </c>
      <c r="AC127" s="42">
        <f>M127-'(A) Current Law'!N125</f>
        <v>0</v>
      </c>
      <c r="AD127" s="38">
        <f>S127-'(A) Current Law'!T125</f>
        <v>0</v>
      </c>
    </row>
    <row r="128" spans="1:30">
      <c r="A128" s="28" t="s">
        <v>256</v>
      </c>
      <c r="B128" s="29" t="s">
        <v>257</v>
      </c>
      <c r="C128" s="30">
        <v>2159007066</v>
      </c>
      <c r="D128" s="21">
        <v>2415.3500000000004</v>
      </c>
      <c r="E128" s="22"/>
      <c r="F128" s="48">
        <v>3500</v>
      </c>
      <c r="G128" s="45">
        <f t="shared" si="15"/>
        <v>0</v>
      </c>
      <c r="H128" s="22"/>
      <c r="I128" s="23">
        <v>8453725.0000000019</v>
      </c>
      <c r="J128" s="24">
        <f t="shared" si="8"/>
        <v>3500.0000000000005</v>
      </c>
      <c r="K128" s="26">
        <f t="shared" si="9"/>
        <v>3.9155615250774733</v>
      </c>
      <c r="L128" s="22"/>
      <c r="M128" s="20">
        <v>362672</v>
      </c>
      <c r="N128" s="26">
        <v>1.958</v>
      </c>
      <c r="O128" s="25">
        <f t="shared" si="10"/>
        <v>3.747580601943246</v>
      </c>
      <c r="P128" s="22"/>
      <c r="Q128" s="24">
        <v>5197753</v>
      </c>
      <c r="R128" s="24">
        <f t="shared" si="11"/>
        <v>2302.1197756018792</v>
      </c>
      <c r="S128" s="26">
        <f t="shared" si="12"/>
        <v>2.4074738252848311</v>
      </c>
      <c r="T128" s="27">
        <f t="shared" si="13"/>
        <v>0.65774850731482259</v>
      </c>
      <c r="U128" s="22"/>
      <c r="V128" s="38">
        <f t="shared" si="14"/>
        <v>2.5754547484190584</v>
      </c>
      <c r="W128" s="22"/>
      <c r="X128" s="42">
        <f>I128-'(A) Current Law'!J126</f>
        <v>2888833.0000000019</v>
      </c>
      <c r="Y128" s="42">
        <f>J128-'(A) Current Law'!K126</f>
        <v>1196.0308029892158</v>
      </c>
      <c r="Z128" s="38">
        <f>O128-'(A) Current Law'!P126</f>
        <v>1.1920526062789651</v>
      </c>
      <c r="AA128" s="44">
        <f>N128-'(A) Current Law'!O126</f>
        <v>0.66900000000000004</v>
      </c>
      <c r="AB128" s="42">
        <f>Q128-'(A) Current Law'!R126</f>
        <v>0</v>
      </c>
      <c r="AC128" s="42">
        <f>M128-'(A) Current Law'!N126</f>
        <v>315183</v>
      </c>
      <c r="AD128" s="38">
        <f>S128-'(A) Current Law'!T126</f>
        <v>0</v>
      </c>
    </row>
    <row r="129" spans="1:30">
      <c r="A129" s="28" t="s">
        <v>258</v>
      </c>
      <c r="B129" s="29" t="s">
        <v>259</v>
      </c>
      <c r="C129" s="30">
        <v>35149153</v>
      </c>
      <c r="D129" s="21">
        <v>36.11</v>
      </c>
      <c r="E129" s="22"/>
      <c r="F129" s="48">
        <v>3500</v>
      </c>
      <c r="G129" s="45">
        <f t="shared" si="15"/>
        <v>0</v>
      </c>
      <c r="H129" s="22"/>
      <c r="I129" s="23">
        <v>190796.14120000001</v>
      </c>
      <c r="J129" s="24">
        <f t="shared" si="8"/>
        <v>5283.7480254777074</v>
      </c>
      <c r="K129" s="26">
        <f t="shared" si="9"/>
        <v>5.4281860276974525</v>
      </c>
      <c r="L129" s="22"/>
      <c r="M129" s="20">
        <v>32479</v>
      </c>
      <c r="N129" s="26">
        <v>2.714</v>
      </c>
      <c r="O129" s="25">
        <f t="shared" si="10"/>
        <v>4.5041523817088853</v>
      </c>
      <c r="P129" s="22"/>
      <c r="Q129" s="24">
        <v>135000</v>
      </c>
      <c r="R129" s="24">
        <f t="shared" si="11"/>
        <v>4638.0227083910277</v>
      </c>
      <c r="S129" s="26">
        <f t="shared" si="12"/>
        <v>3.8407753381710221</v>
      </c>
      <c r="T129" s="27">
        <f t="shared" si="13"/>
        <v>0.87779028939815895</v>
      </c>
      <c r="U129" s="22"/>
      <c r="V129" s="38">
        <f t="shared" si="14"/>
        <v>4.7648089841595898</v>
      </c>
      <c r="W129" s="22"/>
      <c r="X129" s="42">
        <f>I129-'(A) Current Law'!J127</f>
        <v>-45084.858799999987</v>
      </c>
      <c r="Y129" s="42">
        <f>J129-'(A) Current Law'!K127</f>
        <v>-1248.5421988368871</v>
      </c>
      <c r="Z129" s="38">
        <f>O129-'(A) Current Law'!P127</f>
        <v>-0.22059873818296527</v>
      </c>
      <c r="AA129" s="44">
        <f>N129-'(A) Current Law'!O127</f>
        <v>-0.53900000000000015</v>
      </c>
      <c r="AB129" s="42">
        <f>Q129-'(A) Current Law'!R127</f>
        <v>0</v>
      </c>
      <c r="AC129" s="42">
        <f>M129-'(A) Current Law'!N127</f>
        <v>-37331</v>
      </c>
      <c r="AD129" s="38">
        <f>S129-'(A) Current Law'!T127</f>
        <v>0</v>
      </c>
    </row>
    <row r="130" spans="1:30">
      <c r="A130" s="28" t="s">
        <v>260</v>
      </c>
      <c r="B130" s="29" t="s">
        <v>261</v>
      </c>
      <c r="C130" s="30">
        <v>523609346</v>
      </c>
      <c r="D130" s="21">
        <v>447.18</v>
      </c>
      <c r="E130" s="22"/>
      <c r="F130" s="48">
        <v>3500</v>
      </c>
      <c r="G130" s="45">
        <f t="shared" si="15"/>
        <v>0</v>
      </c>
      <c r="H130" s="22"/>
      <c r="I130" s="23">
        <v>1678473.0704000001</v>
      </c>
      <c r="J130" s="24">
        <f t="shared" si="8"/>
        <v>3753.4618507088871</v>
      </c>
      <c r="K130" s="26">
        <f t="shared" si="9"/>
        <v>3.2055827177691363</v>
      </c>
      <c r="L130" s="22"/>
      <c r="M130" s="20">
        <v>0</v>
      </c>
      <c r="N130" s="26">
        <v>1.603</v>
      </c>
      <c r="O130" s="25">
        <f t="shared" si="10"/>
        <v>3.2055827177691363</v>
      </c>
      <c r="P130" s="22"/>
      <c r="Q130" s="24">
        <v>1255092</v>
      </c>
      <c r="R130" s="24">
        <f t="shared" si="11"/>
        <v>2806.6818730712466</v>
      </c>
      <c r="S130" s="26">
        <f t="shared" si="12"/>
        <v>2.3970007594173079</v>
      </c>
      <c r="T130" s="27">
        <f t="shared" si="13"/>
        <v>0.74775819888542905</v>
      </c>
      <c r="U130" s="22"/>
      <c r="V130" s="38">
        <f t="shared" si="14"/>
        <v>2.3970007594173079</v>
      </c>
      <c r="W130" s="22"/>
      <c r="X130" s="42">
        <f>I130-'(A) Current Law'!J128</f>
        <v>244277.07040000008</v>
      </c>
      <c r="Y130" s="42">
        <f>J130-'(A) Current Law'!K128</f>
        <v>546.26117089315312</v>
      </c>
      <c r="Z130" s="38">
        <f>O130-'(A) Current Law'!P128</f>
        <v>0.56948958737646338</v>
      </c>
      <c r="AA130" s="44">
        <f>N130-'(A) Current Law'!O128</f>
        <v>0.23299999999999987</v>
      </c>
      <c r="AB130" s="42">
        <f>Q130-'(A) Current Law'!R128</f>
        <v>0</v>
      </c>
      <c r="AC130" s="42">
        <f>M130-'(A) Current Law'!N128</f>
        <v>-53913</v>
      </c>
      <c r="AD130" s="38">
        <f>S130-'(A) Current Law'!T128</f>
        <v>0</v>
      </c>
    </row>
    <row r="131" spans="1:30">
      <c r="A131" s="28" t="s">
        <v>262</v>
      </c>
      <c r="B131" s="29" t="s">
        <v>263</v>
      </c>
      <c r="C131" s="30">
        <v>212492372</v>
      </c>
      <c r="D131" s="21">
        <v>202.98</v>
      </c>
      <c r="E131" s="22"/>
      <c r="F131" s="48">
        <v>3500</v>
      </c>
      <c r="G131" s="45">
        <f t="shared" si="15"/>
        <v>0</v>
      </c>
      <c r="H131" s="22"/>
      <c r="I131" s="23">
        <v>880182.45</v>
      </c>
      <c r="J131" s="24">
        <f t="shared" si="8"/>
        <v>4336.3013597398758</v>
      </c>
      <c r="K131" s="26">
        <f t="shared" si="9"/>
        <v>4.1421837486006314</v>
      </c>
      <c r="L131" s="22"/>
      <c r="M131" s="20">
        <v>59713</v>
      </c>
      <c r="N131" s="26">
        <v>2.0710000000000002</v>
      </c>
      <c r="O131" s="25">
        <f t="shared" si="10"/>
        <v>3.8611713083046575</v>
      </c>
      <c r="P131" s="22"/>
      <c r="Q131" s="24">
        <v>597879</v>
      </c>
      <c r="R131" s="24">
        <f t="shared" si="11"/>
        <v>3239.6886392748056</v>
      </c>
      <c r="S131" s="26">
        <f t="shared" si="12"/>
        <v>2.8136492353711406</v>
      </c>
      <c r="T131" s="27">
        <f t="shared" si="13"/>
        <v>0.74710873864844729</v>
      </c>
      <c r="U131" s="22"/>
      <c r="V131" s="38">
        <f t="shared" si="14"/>
        <v>3.0946616756671155</v>
      </c>
      <c r="W131" s="22"/>
      <c r="X131" s="42">
        <f>I131-'(A) Current Law'!J129</f>
        <v>-4362.5500000000466</v>
      </c>
      <c r="Y131" s="42">
        <f>J131-'(A) Current Law'!K129</f>
        <v>-21.492511577495861</v>
      </c>
      <c r="Z131" s="38">
        <f>O131-'(A) Current Law'!P129</f>
        <v>0.4273915771432959</v>
      </c>
      <c r="AA131" s="44">
        <f>N131-'(A) Current Law'!O129</f>
        <v>7.5000000000000178E-2</v>
      </c>
      <c r="AB131" s="42">
        <f>Q131-'(A) Current Law'!R129</f>
        <v>0</v>
      </c>
      <c r="AC131" s="42">
        <f>M131-'(A) Current Law'!N129</f>
        <v>-95180</v>
      </c>
      <c r="AD131" s="38">
        <f>S131-'(A) Current Law'!T129</f>
        <v>0</v>
      </c>
    </row>
    <row r="132" spans="1:30">
      <c r="A132" s="28" t="s">
        <v>264</v>
      </c>
      <c r="B132" s="29" t="s">
        <v>265</v>
      </c>
      <c r="C132" s="30">
        <v>5056913047</v>
      </c>
      <c r="D132" s="21">
        <v>6618.35</v>
      </c>
      <c r="E132" s="22"/>
      <c r="F132" s="48">
        <v>3500</v>
      </c>
      <c r="G132" s="45">
        <f t="shared" si="15"/>
        <v>0</v>
      </c>
      <c r="H132" s="22"/>
      <c r="I132" s="23">
        <v>23164225</v>
      </c>
      <c r="J132" s="24">
        <f t="shared" si="8"/>
        <v>3500</v>
      </c>
      <c r="K132" s="26">
        <f t="shared" si="9"/>
        <v>4.5807046284377213</v>
      </c>
      <c r="L132" s="22"/>
      <c r="M132" s="20">
        <v>2528845</v>
      </c>
      <c r="N132" s="26">
        <v>2.29</v>
      </c>
      <c r="O132" s="25">
        <f t="shared" si="10"/>
        <v>4.0806278075597691</v>
      </c>
      <c r="P132" s="22"/>
      <c r="Q132" s="24">
        <v>14154000</v>
      </c>
      <c r="R132" s="24">
        <f t="shared" si="11"/>
        <v>2520.6954905678908</v>
      </c>
      <c r="S132" s="26">
        <f t="shared" si="12"/>
        <v>2.7989407507010275</v>
      </c>
      <c r="T132" s="27">
        <f t="shared" si="13"/>
        <v>0.72019871159082594</v>
      </c>
      <c r="U132" s="22"/>
      <c r="V132" s="38">
        <f t="shared" si="14"/>
        <v>3.2990175715789798</v>
      </c>
      <c r="W132" s="22"/>
      <c r="X132" s="42">
        <f>I132-'(A) Current Law'!J130</f>
        <v>5780761</v>
      </c>
      <c r="Y132" s="42">
        <f>J132-'(A) Current Law'!K130</f>
        <v>873.44443856852558</v>
      </c>
      <c r="Z132" s="38">
        <f>O132-'(A) Current Law'!P130</f>
        <v>1.0950061724484308</v>
      </c>
      <c r="AA132" s="44">
        <f>N132-'(A) Current Law'!O130</f>
        <v>0.57099999999999995</v>
      </c>
      <c r="AB132" s="42">
        <f>Q132-'(A) Current Law'!R130</f>
        <v>0</v>
      </c>
      <c r="AC132" s="42">
        <f>M132-'(A) Current Law'!N130</f>
        <v>243410</v>
      </c>
      <c r="AD132" s="38">
        <f>S132-'(A) Current Law'!T130</f>
        <v>0</v>
      </c>
    </row>
    <row r="133" spans="1:30">
      <c r="A133" s="28" t="s">
        <v>266</v>
      </c>
      <c r="B133" s="29" t="s">
        <v>267</v>
      </c>
      <c r="C133" s="30">
        <v>399498058</v>
      </c>
      <c r="D133" s="21">
        <v>393.14</v>
      </c>
      <c r="E133" s="22"/>
      <c r="F133" s="48">
        <v>3500</v>
      </c>
      <c r="G133" s="45">
        <f t="shared" si="15"/>
        <v>0</v>
      </c>
      <c r="H133" s="22"/>
      <c r="I133" s="23">
        <v>1375990</v>
      </c>
      <c r="J133" s="24">
        <f t="shared" si="8"/>
        <v>3500</v>
      </c>
      <c r="K133" s="26">
        <f t="shared" si="9"/>
        <v>3.4442970934291752</v>
      </c>
      <c r="L133" s="22"/>
      <c r="M133" s="20">
        <v>0</v>
      </c>
      <c r="N133" s="26">
        <v>1.722</v>
      </c>
      <c r="O133" s="25">
        <f t="shared" si="10"/>
        <v>3.4442970934291752</v>
      </c>
      <c r="P133" s="22"/>
      <c r="Q133" s="24">
        <v>226000</v>
      </c>
      <c r="R133" s="24">
        <f t="shared" si="11"/>
        <v>574.85882891590779</v>
      </c>
      <c r="S133" s="26">
        <f t="shared" si="12"/>
        <v>0.5657098838763317</v>
      </c>
      <c r="T133" s="27">
        <f t="shared" si="13"/>
        <v>0.16424537969025937</v>
      </c>
      <c r="U133" s="22"/>
      <c r="V133" s="38">
        <f t="shared" si="14"/>
        <v>0.5657098838763317</v>
      </c>
      <c r="W133" s="22"/>
      <c r="X133" s="42">
        <f>I133-'(A) Current Law'!J131</f>
        <v>227084</v>
      </c>
      <c r="Y133" s="42">
        <f>J133-'(A) Current Law'!K131</f>
        <v>577.61611639619468</v>
      </c>
      <c r="Z133" s="38">
        <f>O133-'(A) Current Law'!P131</f>
        <v>0.59943220049395096</v>
      </c>
      <c r="AA133" s="44">
        <f>N133-'(A) Current Law'!O131</f>
        <v>0.42399999999999993</v>
      </c>
      <c r="AB133" s="42">
        <f>Q133-'(A) Current Law'!R131</f>
        <v>0</v>
      </c>
      <c r="AC133" s="42">
        <f>M133-'(A) Current Law'!N131</f>
        <v>-12388</v>
      </c>
      <c r="AD133" s="38">
        <f>S133-'(A) Current Law'!T131</f>
        <v>0</v>
      </c>
    </row>
    <row r="134" spans="1:30">
      <c r="A134" s="28" t="s">
        <v>268</v>
      </c>
      <c r="B134" s="29" t="s">
        <v>269</v>
      </c>
      <c r="C134" s="30">
        <v>1470513190</v>
      </c>
      <c r="D134" s="21">
        <v>213</v>
      </c>
      <c r="E134" s="22"/>
      <c r="F134" s="48">
        <v>3500</v>
      </c>
      <c r="G134" s="45">
        <f t="shared" si="15"/>
        <v>0</v>
      </c>
      <c r="H134" s="22"/>
      <c r="I134" s="23">
        <v>962640.826</v>
      </c>
      <c r="J134" s="24">
        <f t="shared" si="8"/>
        <v>4519.4404976525821</v>
      </c>
      <c r="K134" s="26">
        <f t="shared" si="9"/>
        <v>0.65462916793014281</v>
      </c>
      <c r="L134" s="22"/>
      <c r="M134" s="20">
        <v>0</v>
      </c>
      <c r="N134" s="26">
        <v>0.32700000000000001</v>
      </c>
      <c r="O134" s="25">
        <f t="shared" si="10"/>
        <v>0.65462916793014281</v>
      </c>
      <c r="P134" s="22"/>
      <c r="Q134" s="24">
        <v>941986</v>
      </c>
      <c r="R134" s="24">
        <f t="shared" si="11"/>
        <v>4422.4694835680748</v>
      </c>
      <c r="S134" s="26">
        <f t="shared" si="12"/>
        <v>0.64058316947160465</v>
      </c>
      <c r="T134" s="27">
        <f t="shared" si="13"/>
        <v>0.97854357986682772</v>
      </c>
      <c r="U134" s="22"/>
      <c r="V134" s="38">
        <f t="shared" si="14"/>
        <v>0.64058316947160465</v>
      </c>
      <c r="W134" s="22"/>
      <c r="X134" s="42">
        <f>I134-'(A) Current Law'!J132</f>
        <v>148093.826</v>
      </c>
      <c r="Y134" s="42">
        <f>J134-'(A) Current Law'!K132</f>
        <v>695.27617840375569</v>
      </c>
      <c r="Z134" s="38">
        <f>O134-'(A) Current Law'!P132</f>
        <v>0.10070894093782312</v>
      </c>
      <c r="AA134" s="44">
        <f>N134-'(A) Current Law'!O132</f>
        <v>4.9999999999999989E-2</v>
      </c>
      <c r="AB134" s="42">
        <f>Q134-'(A) Current Law'!R132</f>
        <v>127439</v>
      </c>
      <c r="AC134" s="42">
        <f>M134-'(A) Current Law'!N132</f>
        <v>0</v>
      </c>
      <c r="AD134" s="38">
        <f>S134-'(A) Current Law'!T132</f>
        <v>8.6662942479284966E-2</v>
      </c>
    </row>
    <row r="135" spans="1:30">
      <c r="A135" s="28" t="s">
        <v>270</v>
      </c>
      <c r="B135" s="29" t="s">
        <v>271</v>
      </c>
      <c r="C135" s="30">
        <v>360458699</v>
      </c>
      <c r="D135" s="21">
        <v>297.04000000000002</v>
      </c>
      <c r="E135" s="22"/>
      <c r="F135" s="48">
        <v>3500</v>
      </c>
      <c r="G135" s="45">
        <f t="shared" si="15"/>
        <v>0</v>
      </c>
      <c r="H135" s="22"/>
      <c r="I135" s="23">
        <v>1200838.9876000001</v>
      </c>
      <c r="J135" s="24">
        <f t="shared" si="8"/>
        <v>4042.6844451925667</v>
      </c>
      <c r="K135" s="26">
        <f t="shared" si="9"/>
        <v>3.3314190805532484</v>
      </c>
      <c r="L135" s="22"/>
      <c r="M135" s="20">
        <v>0</v>
      </c>
      <c r="N135" s="26">
        <v>1.6659999999999999</v>
      </c>
      <c r="O135" s="25">
        <f t="shared" si="10"/>
        <v>3.3314190805532484</v>
      </c>
      <c r="P135" s="22"/>
      <c r="Q135" s="24">
        <v>377000</v>
      </c>
      <c r="R135" s="24">
        <f t="shared" si="11"/>
        <v>1269.1893347697278</v>
      </c>
      <c r="S135" s="26">
        <f t="shared" si="12"/>
        <v>1.0458895874780929</v>
      </c>
      <c r="T135" s="27">
        <f t="shared" si="13"/>
        <v>0.313947168515467</v>
      </c>
      <c r="U135" s="22"/>
      <c r="V135" s="38">
        <f t="shared" si="14"/>
        <v>1.0458895874780929</v>
      </c>
      <c r="W135" s="22"/>
      <c r="X135" s="42">
        <f>I135-'(A) Current Law'!J133</f>
        <v>134489.98760000011</v>
      </c>
      <c r="Y135" s="42">
        <f>J135-'(A) Current Law'!K133</f>
        <v>452.76726232157307</v>
      </c>
      <c r="Z135" s="38">
        <f>O135-'(A) Current Law'!P133</f>
        <v>0.58512941478491021</v>
      </c>
      <c r="AA135" s="44">
        <f>N135-'(A) Current Law'!O133</f>
        <v>0.18699999999999983</v>
      </c>
      <c r="AB135" s="42">
        <f>Q135-'(A) Current Law'!R133</f>
        <v>0</v>
      </c>
      <c r="AC135" s="42">
        <f>M135-'(A) Current Law'!N133</f>
        <v>-76425</v>
      </c>
      <c r="AD135" s="38">
        <f>S135-'(A) Current Law'!T133</f>
        <v>0</v>
      </c>
    </row>
    <row r="136" spans="1:30">
      <c r="A136" s="28" t="s">
        <v>272</v>
      </c>
      <c r="B136" s="29" t="s">
        <v>273</v>
      </c>
      <c r="C136" s="30">
        <v>2246561835</v>
      </c>
      <c r="D136" s="21">
        <v>2702.25</v>
      </c>
      <c r="E136" s="22"/>
      <c r="F136" s="48">
        <v>3500</v>
      </c>
      <c r="G136" s="45">
        <f t="shared" si="15"/>
        <v>0</v>
      </c>
      <c r="H136" s="22"/>
      <c r="I136" s="23">
        <v>9457875</v>
      </c>
      <c r="J136" s="24">
        <f t="shared" si="8"/>
        <v>3500</v>
      </c>
      <c r="K136" s="26">
        <f t="shared" si="9"/>
        <v>4.2099330864845745</v>
      </c>
      <c r="L136" s="22"/>
      <c r="M136" s="20">
        <v>707656</v>
      </c>
      <c r="N136" s="26">
        <v>2.105</v>
      </c>
      <c r="O136" s="25">
        <f t="shared" si="10"/>
        <v>3.8949379730738638</v>
      </c>
      <c r="P136" s="22"/>
      <c r="Q136" s="24">
        <v>4500000</v>
      </c>
      <c r="R136" s="24">
        <f t="shared" si="11"/>
        <v>1927.1555185493571</v>
      </c>
      <c r="S136" s="26">
        <f t="shared" si="12"/>
        <v>2.0030608238299394</v>
      </c>
      <c r="T136" s="27">
        <f t="shared" si="13"/>
        <v>0.55061586244267346</v>
      </c>
      <c r="U136" s="22"/>
      <c r="V136" s="38">
        <f t="shared" si="14"/>
        <v>2.3180559372406502</v>
      </c>
      <c r="W136" s="22"/>
      <c r="X136" s="42">
        <f>I136-'(A) Current Law'!J134</f>
        <v>2878324</v>
      </c>
      <c r="Y136" s="42">
        <f>J136-'(A) Current Law'!K134</f>
        <v>1065.1582940142475</v>
      </c>
      <c r="Z136" s="38">
        <f>O136-'(A) Current Law'!P134</f>
        <v>1.1632660001989219</v>
      </c>
      <c r="AA136" s="44">
        <f>N136-'(A) Current Law'!O134</f>
        <v>0.64100000000000001</v>
      </c>
      <c r="AB136" s="42">
        <f>Q136-'(A) Current Law'!R134</f>
        <v>0</v>
      </c>
      <c r="AC136" s="42">
        <f>M136-'(A) Current Law'!N134</f>
        <v>264975</v>
      </c>
      <c r="AD136" s="38">
        <f>S136-'(A) Current Law'!T134</f>
        <v>0</v>
      </c>
    </row>
    <row r="137" spans="1:30">
      <c r="A137" s="28" t="s">
        <v>274</v>
      </c>
      <c r="B137" s="29" t="s">
        <v>275</v>
      </c>
      <c r="C137" s="30">
        <v>170519704</v>
      </c>
      <c r="D137" s="21">
        <v>904.06</v>
      </c>
      <c r="E137" s="22"/>
      <c r="F137" s="48">
        <v>3500</v>
      </c>
      <c r="G137" s="45">
        <f t="shared" si="15"/>
        <v>0</v>
      </c>
      <c r="H137" s="22"/>
      <c r="I137" s="23">
        <v>3183257.3248000001</v>
      </c>
      <c r="J137" s="24">
        <f t="shared" si="8"/>
        <v>3521.0686511957174</v>
      </c>
      <c r="K137" s="26">
        <f t="shared" si="9"/>
        <v>18.667973554540069</v>
      </c>
      <c r="L137" s="22"/>
      <c r="M137" s="20">
        <v>1286399</v>
      </c>
      <c r="N137" s="26">
        <v>9.3339999999999996</v>
      </c>
      <c r="O137" s="25">
        <f t="shared" si="10"/>
        <v>11.123983213107149</v>
      </c>
      <c r="P137" s="22"/>
      <c r="Q137" s="24">
        <v>195000</v>
      </c>
      <c r="R137" s="24">
        <f t="shared" si="11"/>
        <v>1638.606950866093</v>
      </c>
      <c r="S137" s="26">
        <f t="shared" si="12"/>
        <v>1.1435628576976651</v>
      </c>
      <c r="T137" s="27">
        <f t="shared" si="13"/>
        <v>0.46537205410909543</v>
      </c>
      <c r="U137" s="22"/>
      <c r="V137" s="38">
        <f t="shared" si="14"/>
        <v>8.6875531991305817</v>
      </c>
      <c r="W137" s="22"/>
      <c r="X137" s="42">
        <f>I137-'(A) Current Law'!J135</f>
        <v>455040.32480000006</v>
      </c>
      <c r="Y137" s="42">
        <f>J137-'(A) Current Law'!K135</f>
        <v>503.32978430635148</v>
      </c>
      <c r="Z137" s="38">
        <f>O137-'(A) Current Law'!P135</f>
        <v>1.8573180539886458</v>
      </c>
      <c r="AA137" s="44">
        <f>N137-'(A) Current Law'!O135</f>
        <v>1.3339999999999996</v>
      </c>
      <c r="AB137" s="42">
        <f>Q137-'(A) Current Law'!R135</f>
        <v>0</v>
      </c>
      <c r="AC137" s="42">
        <f>M137-'(A) Current Law'!N135</f>
        <v>138331</v>
      </c>
      <c r="AD137" s="38">
        <f>S137-'(A) Current Law'!T135</f>
        <v>0</v>
      </c>
    </row>
    <row r="138" spans="1:30">
      <c r="A138" s="28" t="s">
        <v>276</v>
      </c>
      <c r="B138" s="29" t="s">
        <v>277</v>
      </c>
      <c r="C138" s="30">
        <v>56020840</v>
      </c>
      <c r="D138" s="21">
        <v>79.84</v>
      </c>
      <c r="E138" s="22"/>
      <c r="F138" s="48">
        <v>3500</v>
      </c>
      <c r="G138" s="45">
        <f t="shared" si="15"/>
        <v>0</v>
      </c>
      <c r="H138" s="22"/>
      <c r="I138" s="23">
        <v>533050.60200000007</v>
      </c>
      <c r="J138" s="24">
        <f t="shared" ref="J138:J201" si="16">I138/D138</f>
        <v>6676.4854959919849</v>
      </c>
      <c r="K138" s="26">
        <f t="shared" ref="K138:K201" si="17">I138/C138*1000</f>
        <v>9.5152197289437304</v>
      </c>
      <c r="L138" s="22"/>
      <c r="M138" s="20">
        <v>166256</v>
      </c>
      <c r="N138" s="26">
        <v>4.758</v>
      </c>
      <c r="O138" s="25">
        <f t="shared" ref="O138:O201" si="18">(I138-M138)/C138*1000</f>
        <v>6.5474670140611968</v>
      </c>
      <c r="P138" s="22"/>
      <c r="Q138" s="24">
        <v>125000</v>
      </c>
      <c r="R138" s="24">
        <f t="shared" ref="R138:R201" si="19">(M138+Q138)/D138</f>
        <v>3647.995991983968</v>
      </c>
      <c r="S138" s="26">
        <f t="shared" ref="S138:S201" si="20">Q138/C138*1000</f>
        <v>2.2313124901375989</v>
      </c>
      <c r="T138" s="27">
        <f t="shared" ref="T138:T201" si="21">(M138+Q138)/I138</f>
        <v>0.54639465541772325</v>
      </c>
      <c r="U138" s="22"/>
      <c r="V138" s="38">
        <f t="shared" ref="V138:V201" si="22">(Q138+M138)/C138*1000</f>
        <v>5.1990652050201325</v>
      </c>
      <c r="W138" s="22"/>
      <c r="X138" s="42">
        <f>I138-'(A) Current Law'!J136</f>
        <v>-111119.39799999993</v>
      </c>
      <c r="Y138" s="42">
        <f>J138-'(A) Current Law'!K136</f>
        <v>-1391.7760270541066</v>
      </c>
      <c r="Z138" s="38">
        <f>O138-'(A) Current Law'!P136</f>
        <v>-1.1875116117501978</v>
      </c>
      <c r="AA138" s="44">
        <f>N138-'(A) Current Law'!O136</f>
        <v>-0.27299999999999969</v>
      </c>
      <c r="AB138" s="42">
        <f>Q138-'(A) Current Law'!R136</f>
        <v>0</v>
      </c>
      <c r="AC138" s="42">
        <f>M138-'(A) Current Law'!N136</f>
        <v>-44594</v>
      </c>
      <c r="AD138" s="38">
        <f>S138-'(A) Current Law'!T136</f>
        <v>0</v>
      </c>
    </row>
    <row r="139" spans="1:30">
      <c r="A139" s="28" t="s">
        <v>278</v>
      </c>
      <c r="B139" s="29" t="s">
        <v>279</v>
      </c>
      <c r="C139" s="30">
        <v>1087160696</v>
      </c>
      <c r="D139" s="21">
        <v>577.05000000000007</v>
      </c>
      <c r="E139" s="22"/>
      <c r="F139" s="48">
        <v>3500</v>
      </c>
      <c r="G139" s="45">
        <f t="shared" ref="G139:G202" si="23">IF(F139&gt;3500,1,0)</f>
        <v>0</v>
      </c>
      <c r="H139" s="22"/>
      <c r="I139" s="23">
        <v>2103816.5428000004</v>
      </c>
      <c r="J139" s="24">
        <f t="shared" si="16"/>
        <v>3645.8132619357079</v>
      </c>
      <c r="K139" s="26">
        <f t="shared" si="17"/>
        <v>1.935147720608914</v>
      </c>
      <c r="L139" s="22"/>
      <c r="M139" s="20">
        <v>0</v>
      </c>
      <c r="N139" s="26">
        <v>0.96799999999999997</v>
      </c>
      <c r="O139" s="25">
        <f t="shared" si="18"/>
        <v>1.935147720608914</v>
      </c>
      <c r="P139" s="22"/>
      <c r="Q139" s="24">
        <v>1043811</v>
      </c>
      <c r="R139" s="24">
        <f t="shared" si="19"/>
        <v>1808.8744476215231</v>
      </c>
      <c r="S139" s="26">
        <f t="shared" si="20"/>
        <v>0.96012576966818519</v>
      </c>
      <c r="T139" s="27">
        <f t="shared" si="21"/>
        <v>0.49615115137880633</v>
      </c>
      <c r="U139" s="22"/>
      <c r="V139" s="38">
        <f t="shared" si="22"/>
        <v>0.96012576966818519</v>
      </c>
      <c r="W139" s="22"/>
      <c r="X139" s="42">
        <f>I139-'(A) Current Law'!J137</f>
        <v>241856.5428000004</v>
      </c>
      <c r="Y139" s="42">
        <f>J139-'(A) Current Law'!K137</f>
        <v>419.1257998440351</v>
      </c>
      <c r="Z139" s="38">
        <f>O139-'(A) Current Law'!P137</f>
        <v>0.22246623124793374</v>
      </c>
      <c r="AA139" s="44">
        <f>N139-'(A) Current Law'!O137</f>
        <v>0.11199999999999999</v>
      </c>
      <c r="AB139" s="42">
        <f>Q139-'(A) Current Law'!R137</f>
        <v>0</v>
      </c>
      <c r="AC139" s="42">
        <f>M139-'(A) Current Law'!N137</f>
        <v>0</v>
      </c>
      <c r="AD139" s="38">
        <f>S139-'(A) Current Law'!T137</f>
        <v>0</v>
      </c>
    </row>
    <row r="140" spans="1:30">
      <c r="A140" s="28" t="s">
        <v>280</v>
      </c>
      <c r="B140" s="29" t="s">
        <v>281</v>
      </c>
      <c r="C140" s="30">
        <v>202643814</v>
      </c>
      <c r="D140" s="21">
        <v>180.6</v>
      </c>
      <c r="E140" s="22"/>
      <c r="F140" s="48">
        <v>3500</v>
      </c>
      <c r="G140" s="45">
        <f t="shared" si="23"/>
        <v>0</v>
      </c>
      <c r="H140" s="22"/>
      <c r="I140" s="23">
        <v>825806.59000000008</v>
      </c>
      <c r="J140" s="24">
        <f t="shared" si="16"/>
        <v>4572.5724806201561</v>
      </c>
      <c r="K140" s="26">
        <f t="shared" si="17"/>
        <v>4.0751630839320869</v>
      </c>
      <c r="L140" s="22"/>
      <c r="M140" s="20">
        <v>50245</v>
      </c>
      <c r="N140" s="26">
        <v>2.0379999999999998</v>
      </c>
      <c r="O140" s="25">
        <f t="shared" si="18"/>
        <v>3.8272157175249379</v>
      </c>
      <c r="P140" s="22"/>
      <c r="Q140" s="24">
        <v>485000</v>
      </c>
      <c r="R140" s="24">
        <f t="shared" si="19"/>
        <v>2963.7043189368774</v>
      </c>
      <c r="S140" s="26">
        <f t="shared" si="20"/>
        <v>2.3933619804451571</v>
      </c>
      <c r="T140" s="27">
        <f t="shared" si="21"/>
        <v>0.64814813357205103</v>
      </c>
      <c r="U140" s="22"/>
      <c r="V140" s="38">
        <f t="shared" si="22"/>
        <v>2.6413093468523052</v>
      </c>
      <c r="W140" s="22"/>
      <c r="X140" s="42">
        <f>I140-'(A) Current Law'!J138</f>
        <v>143902.59000000008</v>
      </c>
      <c r="Y140" s="42">
        <f>J140-'(A) Current Law'!K138</f>
        <v>796.80282392026675</v>
      </c>
      <c r="Z140" s="38">
        <f>O140-'(A) Current Law'!P138</f>
        <v>0.87806080278374576</v>
      </c>
      <c r="AA140" s="44">
        <f>N140-'(A) Current Law'!O138</f>
        <v>0.35499999999999976</v>
      </c>
      <c r="AB140" s="42">
        <f>Q140-'(A) Current Law'!R138</f>
        <v>0</v>
      </c>
      <c r="AC140" s="42">
        <f>M140-'(A) Current Law'!N138</f>
        <v>-34031</v>
      </c>
      <c r="AD140" s="38">
        <f>S140-'(A) Current Law'!T138</f>
        <v>0</v>
      </c>
    </row>
    <row r="141" spans="1:30">
      <c r="A141" s="28" t="s">
        <v>282</v>
      </c>
      <c r="B141" s="29" t="s">
        <v>283</v>
      </c>
      <c r="C141" s="30">
        <v>173498884</v>
      </c>
      <c r="D141" s="21">
        <v>514.67000000000007</v>
      </c>
      <c r="E141" s="22"/>
      <c r="F141" s="48">
        <v>3500</v>
      </c>
      <c r="G141" s="45">
        <f t="shared" si="23"/>
        <v>0</v>
      </c>
      <c r="H141" s="22"/>
      <c r="I141" s="23">
        <v>1858925.1156000001</v>
      </c>
      <c r="J141" s="24">
        <f t="shared" si="16"/>
        <v>3611.8777383566166</v>
      </c>
      <c r="K141" s="26">
        <f t="shared" si="17"/>
        <v>10.714334713530492</v>
      </c>
      <c r="L141" s="22"/>
      <c r="M141" s="20">
        <v>618890</v>
      </c>
      <c r="N141" s="26">
        <v>5.3570000000000002</v>
      </c>
      <c r="O141" s="25">
        <f t="shared" si="18"/>
        <v>7.1472224317016364</v>
      </c>
      <c r="P141" s="22"/>
      <c r="Q141" s="24">
        <v>225000</v>
      </c>
      <c r="R141" s="24">
        <f t="shared" si="19"/>
        <v>1639.6720228495926</v>
      </c>
      <c r="S141" s="26">
        <f t="shared" si="20"/>
        <v>1.2968383128043637</v>
      </c>
      <c r="T141" s="27">
        <f t="shared" si="21"/>
        <v>0.45396664605697146</v>
      </c>
      <c r="U141" s="22"/>
      <c r="V141" s="38">
        <f t="shared" si="22"/>
        <v>4.86395059463322</v>
      </c>
      <c r="W141" s="22"/>
      <c r="X141" s="42">
        <f>I141-'(A) Current Law'!J139</f>
        <v>266126.11560000014</v>
      </c>
      <c r="Y141" s="42">
        <f>J141-'(A) Current Law'!K139</f>
        <v>517.08107253191383</v>
      </c>
      <c r="Z141" s="38">
        <f>O141-'(A) Current Law'!P139</f>
        <v>1.2899340355411164</v>
      </c>
      <c r="AA141" s="44">
        <f>N141-'(A) Current Law'!O139</f>
        <v>0.76700000000000035</v>
      </c>
      <c r="AB141" s="42">
        <f>Q141-'(A) Current Law'!R139</f>
        <v>0</v>
      </c>
      <c r="AC141" s="42">
        <f>M141-'(A) Current Law'!N139</f>
        <v>42324</v>
      </c>
      <c r="AD141" s="38">
        <f>S141-'(A) Current Law'!T139</f>
        <v>0</v>
      </c>
    </row>
    <row r="142" spans="1:30">
      <c r="A142" s="28" t="s">
        <v>284</v>
      </c>
      <c r="B142" s="29" t="s">
        <v>285</v>
      </c>
      <c r="C142" s="30">
        <v>7398014349</v>
      </c>
      <c r="D142" s="21">
        <v>11025.439999999999</v>
      </c>
      <c r="E142" s="22"/>
      <c r="F142" s="48">
        <v>3500</v>
      </c>
      <c r="G142" s="45">
        <f t="shared" si="23"/>
        <v>0</v>
      </c>
      <c r="H142" s="22"/>
      <c r="I142" s="23">
        <v>38589039.999999993</v>
      </c>
      <c r="J142" s="24">
        <f t="shared" si="16"/>
        <v>3499.9999999999995</v>
      </c>
      <c r="K142" s="26">
        <f t="shared" si="17"/>
        <v>5.2161347869264576</v>
      </c>
      <c r="L142" s="22"/>
      <c r="M142" s="20">
        <v>6051732</v>
      </c>
      <c r="N142" s="26">
        <v>2.6080000000000001</v>
      </c>
      <c r="O142" s="25">
        <f t="shared" si="18"/>
        <v>4.398113664702219</v>
      </c>
      <c r="P142" s="22"/>
      <c r="Q142" s="24">
        <v>21225000</v>
      </c>
      <c r="R142" s="24">
        <f t="shared" si="19"/>
        <v>2473.9812651467882</v>
      </c>
      <c r="S142" s="26">
        <f t="shared" si="20"/>
        <v>2.8690130890147589</v>
      </c>
      <c r="T142" s="27">
        <f t="shared" si="21"/>
        <v>0.70685179004193954</v>
      </c>
      <c r="U142" s="22"/>
      <c r="V142" s="38">
        <f t="shared" si="22"/>
        <v>3.6870342112389971</v>
      </c>
      <c r="W142" s="22"/>
      <c r="X142" s="42">
        <f>I142-'(A) Current Law'!J140</f>
        <v>11129986.999999993</v>
      </c>
      <c r="Y142" s="42">
        <f>J142-'(A) Current Law'!K140</f>
        <v>1009.4823426548051</v>
      </c>
      <c r="Z142" s="38">
        <f>O142-'(A) Current Law'!P140</f>
        <v>1.2753838469204073</v>
      </c>
      <c r="AA142" s="44">
        <f>N142-'(A) Current Law'!O140</f>
        <v>0.752</v>
      </c>
      <c r="AB142" s="42">
        <f>Q142-'(A) Current Law'!R140</f>
        <v>0</v>
      </c>
      <c r="AC142" s="42">
        <f>M142-'(A) Current Law'!N140</f>
        <v>1694679</v>
      </c>
      <c r="AD142" s="38">
        <f>S142-'(A) Current Law'!T140</f>
        <v>0</v>
      </c>
    </row>
    <row r="143" spans="1:30">
      <c r="A143" s="28" t="s">
        <v>286</v>
      </c>
      <c r="B143" s="29" t="s">
        <v>287</v>
      </c>
      <c r="C143" s="30">
        <v>221875062</v>
      </c>
      <c r="D143" s="21">
        <v>401.07999999999993</v>
      </c>
      <c r="E143" s="22"/>
      <c r="F143" s="48">
        <v>3500</v>
      </c>
      <c r="G143" s="45">
        <f t="shared" si="23"/>
        <v>0</v>
      </c>
      <c r="H143" s="22"/>
      <c r="I143" s="23">
        <v>1403779.9999999998</v>
      </c>
      <c r="J143" s="24">
        <f t="shared" si="16"/>
        <v>3500</v>
      </c>
      <c r="K143" s="26">
        <f t="shared" si="17"/>
        <v>6.3268940066820125</v>
      </c>
      <c r="L143" s="22"/>
      <c r="M143" s="20">
        <v>304678</v>
      </c>
      <c r="N143" s="26">
        <v>3.1629999999999998</v>
      </c>
      <c r="O143" s="25">
        <f t="shared" si="18"/>
        <v>4.9536977706850163</v>
      </c>
      <c r="P143" s="22"/>
      <c r="Q143" s="24">
        <v>512000</v>
      </c>
      <c r="R143" s="24">
        <f t="shared" si="19"/>
        <v>2036.1972673780795</v>
      </c>
      <c r="S143" s="26">
        <f t="shared" si="20"/>
        <v>2.3076049889734791</v>
      </c>
      <c r="T143" s="27">
        <f t="shared" si="21"/>
        <v>0.58177064782230847</v>
      </c>
      <c r="U143" s="22"/>
      <c r="V143" s="38">
        <f t="shared" si="22"/>
        <v>3.6808012249704745</v>
      </c>
      <c r="W143" s="22"/>
      <c r="X143" s="42">
        <f>I143-'(A) Current Law'!J141</f>
        <v>423112.99999999977</v>
      </c>
      <c r="Y143" s="42">
        <f>J143-'(A) Current Law'!K141</f>
        <v>1054.9341777201553</v>
      </c>
      <c r="Z143" s="38">
        <f>O143-'(A) Current Law'!P141</f>
        <v>1.4767725450821496</v>
      </c>
      <c r="AA143" s="44">
        <f>N143-'(A) Current Law'!O141</f>
        <v>0.95299999999999985</v>
      </c>
      <c r="AB143" s="42">
        <f>Q143-'(A) Current Law'!R141</f>
        <v>0</v>
      </c>
      <c r="AC143" s="42">
        <f>M143-'(A) Current Law'!N141</f>
        <v>95454</v>
      </c>
      <c r="AD143" s="38">
        <f>S143-'(A) Current Law'!T141</f>
        <v>0</v>
      </c>
    </row>
    <row r="144" spans="1:30">
      <c r="A144" s="28" t="s">
        <v>288</v>
      </c>
      <c r="B144" s="29" t="s">
        <v>289</v>
      </c>
      <c r="C144" s="30">
        <v>5100102205</v>
      </c>
      <c r="D144" s="21">
        <v>9094.39</v>
      </c>
      <c r="E144" s="22"/>
      <c r="F144" s="48">
        <v>3500</v>
      </c>
      <c r="G144" s="45">
        <f t="shared" si="23"/>
        <v>0</v>
      </c>
      <c r="H144" s="22"/>
      <c r="I144" s="23">
        <v>31830364.999999996</v>
      </c>
      <c r="J144" s="24">
        <f t="shared" si="16"/>
        <v>3500</v>
      </c>
      <c r="K144" s="26">
        <f t="shared" si="17"/>
        <v>6.2411229658876994</v>
      </c>
      <c r="L144" s="22"/>
      <c r="M144" s="20">
        <v>6787283</v>
      </c>
      <c r="N144" s="26">
        <v>3.121</v>
      </c>
      <c r="O144" s="25">
        <f t="shared" si="18"/>
        <v>4.9103098317222837</v>
      </c>
      <c r="P144" s="22"/>
      <c r="Q144" s="24">
        <v>15400000</v>
      </c>
      <c r="R144" s="24">
        <f t="shared" si="19"/>
        <v>2439.6669815127789</v>
      </c>
      <c r="S144" s="26">
        <f t="shared" si="20"/>
        <v>3.0195473308166769</v>
      </c>
      <c r="T144" s="27">
        <f t="shared" si="21"/>
        <v>0.69704770900365121</v>
      </c>
      <c r="U144" s="22"/>
      <c r="V144" s="38">
        <f t="shared" si="22"/>
        <v>4.3503604649820939</v>
      </c>
      <c r="W144" s="22"/>
      <c r="X144" s="42">
        <f>I144-'(A) Current Law'!J142</f>
        <v>11450537.999999996</v>
      </c>
      <c r="Y144" s="42">
        <f>J144-'(A) Current Law'!K142</f>
        <v>1259.077079386303</v>
      </c>
      <c r="Z144" s="38">
        <f>O144-'(A) Current Law'!P142</f>
        <v>1.6453389878683811</v>
      </c>
      <c r="AA144" s="44">
        <f>N144-'(A) Current Law'!O142</f>
        <v>1.123</v>
      </c>
      <c r="AB144" s="42">
        <f>Q144-'(A) Current Law'!R142</f>
        <v>0</v>
      </c>
      <c r="AC144" s="42">
        <f>M144-'(A) Current Law'!N142</f>
        <v>3059141</v>
      </c>
      <c r="AD144" s="38">
        <f>S144-'(A) Current Law'!T142</f>
        <v>0</v>
      </c>
    </row>
    <row r="145" spans="1:30">
      <c r="A145" s="28" t="s">
        <v>290</v>
      </c>
      <c r="B145" s="29" t="s">
        <v>291</v>
      </c>
      <c r="C145" s="30">
        <v>571495591</v>
      </c>
      <c r="D145" s="21">
        <v>1963.1100000000001</v>
      </c>
      <c r="E145" s="22"/>
      <c r="F145" s="48">
        <v>3500</v>
      </c>
      <c r="G145" s="45">
        <f t="shared" si="23"/>
        <v>0</v>
      </c>
      <c r="H145" s="22"/>
      <c r="I145" s="23">
        <v>6870885</v>
      </c>
      <c r="J145" s="24">
        <f t="shared" si="16"/>
        <v>3500</v>
      </c>
      <c r="K145" s="26">
        <f t="shared" si="17"/>
        <v>12.022638683838943</v>
      </c>
      <c r="L145" s="22"/>
      <c r="M145" s="20">
        <v>2412411</v>
      </c>
      <c r="N145" s="26">
        <v>6.0110000000000001</v>
      </c>
      <c r="O145" s="25">
        <f t="shared" si="18"/>
        <v>7.80141451694944</v>
      </c>
      <c r="P145" s="22"/>
      <c r="Q145" s="24">
        <v>940979</v>
      </c>
      <c r="R145" s="24">
        <f t="shared" si="19"/>
        <v>1708.2028006581393</v>
      </c>
      <c r="S145" s="26">
        <f t="shared" si="20"/>
        <v>1.6465201391203732</v>
      </c>
      <c r="T145" s="27">
        <f t="shared" si="21"/>
        <v>0.48805794304518269</v>
      </c>
      <c r="U145" s="22"/>
      <c r="V145" s="38">
        <f t="shared" si="22"/>
        <v>5.867744306009878</v>
      </c>
      <c r="W145" s="22"/>
      <c r="X145" s="42">
        <f>I145-'(A) Current Law'!J143</f>
        <v>2142311</v>
      </c>
      <c r="Y145" s="42">
        <f>J145-'(A) Current Law'!K143</f>
        <v>1091.2842377655866</v>
      </c>
      <c r="Z145" s="38">
        <f>O145-'(A) Current Law'!P143</f>
        <v>2.3973920736686836</v>
      </c>
      <c r="AA145" s="44">
        <f>N145-'(A) Current Law'!O143</f>
        <v>1.8740000000000006</v>
      </c>
      <c r="AB145" s="42">
        <f>Q145-'(A) Current Law'!R143</f>
        <v>0</v>
      </c>
      <c r="AC145" s="42">
        <f>M145-'(A) Current Law'!N143</f>
        <v>772212</v>
      </c>
      <c r="AD145" s="38">
        <f>S145-'(A) Current Law'!T143</f>
        <v>0</v>
      </c>
    </row>
    <row r="146" spans="1:30">
      <c r="A146" s="28" t="s">
        <v>292</v>
      </c>
      <c r="B146" s="29" t="s">
        <v>293</v>
      </c>
      <c r="C146" s="30">
        <v>10244684686</v>
      </c>
      <c r="D146" s="21">
        <v>3957.46</v>
      </c>
      <c r="E146" s="22"/>
      <c r="F146" s="48">
        <v>3500</v>
      </c>
      <c r="G146" s="45">
        <f t="shared" si="23"/>
        <v>0</v>
      </c>
      <c r="H146" s="22"/>
      <c r="I146" s="23">
        <v>13851110</v>
      </c>
      <c r="J146" s="24">
        <f t="shared" si="16"/>
        <v>3500</v>
      </c>
      <c r="K146" s="26">
        <f t="shared" si="17"/>
        <v>1.3520289227572229</v>
      </c>
      <c r="L146" s="22"/>
      <c r="M146" s="20">
        <v>0</v>
      </c>
      <c r="N146" s="26">
        <v>0.67600000000000005</v>
      </c>
      <c r="O146" s="25">
        <f t="shared" si="18"/>
        <v>1.3520289227572229</v>
      </c>
      <c r="P146" s="22"/>
      <c r="Q146" s="24">
        <v>12438000</v>
      </c>
      <c r="R146" s="24">
        <f t="shared" si="19"/>
        <v>3142.9250074542761</v>
      </c>
      <c r="S146" s="26">
        <f t="shared" si="20"/>
        <v>1.2140930034671835</v>
      </c>
      <c r="T146" s="27">
        <f t="shared" si="21"/>
        <v>0.89797857355836463</v>
      </c>
      <c r="U146" s="22"/>
      <c r="V146" s="38">
        <f t="shared" si="22"/>
        <v>1.2140930034671835</v>
      </c>
      <c r="W146" s="22"/>
      <c r="X146" s="42">
        <f>I146-'(A) Current Law'!J144</f>
        <v>2125460</v>
      </c>
      <c r="Y146" s="42">
        <f>J146-'(A) Current Law'!K144</f>
        <v>537.07681189449795</v>
      </c>
      <c r="Z146" s="38">
        <f>O146-'(A) Current Law'!P144</f>
        <v>0.20746953812102875</v>
      </c>
      <c r="AA146" s="44">
        <f>N146-'(A) Current Law'!O144</f>
        <v>0.25100000000000006</v>
      </c>
      <c r="AB146" s="42">
        <f>Q146-'(A) Current Law'!R144</f>
        <v>712350</v>
      </c>
      <c r="AC146" s="42">
        <f>M146-'(A) Current Law'!N144</f>
        <v>0</v>
      </c>
      <c r="AD146" s="38">
        <f>S146-'(A) Current Law'!T144</f>
        <v>6.9533618830989408E-2</v>
      </c>
    </row>
    <row r="147" spans="1:30">
      <c r="A147" s="28" t="s">
        <v>294</v>
      </c>
      <c r="B147" s="29" t="s">
        <v>295</v>
      </c>
      <c r="C147" s="30">
        <v>1228332944</v>
      </c>
      <c r="D147" s="21">
        <v>2071.1999999999998</v>
      </c>
      <c r="E147" s="22"/>
      <c r="F147" s="48">
        <v>3500</v>
      </c>
      <c r="G147" s="45">
        <f t="shared" si="23"/>
        <v>0</v>
      </c>
      <c r="H147" s="22"/>
      <c r="I147" s="23">
        <v>7249199.9999999991</v>
      </c>
      <c r="J147" s="24">
        <f t="shared" si="16"/>
        <v>3500</v>
      </c>
      <c r="K147" s="26">
        <f t="shared" si="17"/>
        <v>5.9016572301589258</v>
      </c>
      <c r="L147" s="22"/>
      <c r="M147" s="20">
        <v>1426012</v>
      </c>
      <c r="N147" s="26">
        <v>2.9510000000000001</v>
      </c>
      <c r="O147" s="25">
        <f t="shared" si="18"/>
        <v>4.7407244334236456</v>
      </c>
      <c r="P147" s="22"/>
      <c r="Q147" s="24">
        <v>2740000</v>
      </c>
      <c r="R147" s="24">
        <f t="shared" si="19"/>
        <v>2011.4001544998071</v>
      </c>
      <c r="S147" s="26">
        <f t="shared" si="20"/>
        <v>2.2306655645637394</v>
      </c>
      <c r="T147" s="27">
        <f t="shared" si="21"/>
        <v>0.57468575842851632</v>
      </c>
      <c r="U147" s="22"/>
      <c r="V147" s="38">
        <f t="shared" si="22"/>
        <v>3.3915983612990193</v>
      </c>
      <c r="W147" s="22"/>
      <c r="X147" s="42">
        <f>I147-'(A) Current Law'!J145</f>
        <v>2617417.9999999991</v>
      </c>
      <c r="Y147" s="42">
        <f>J147-'(A) Current Law'!K145</f>
        <v>1263.720548474314</v>
      </c>
      <c r="Z147" s="38">
        <f>O147-'(A) Current Law'!P145</f>
        <v>1.5880661749962788</v>
      </c>
      <c r="AA147" s="44">
        <f>N147-'(A) Current Law'!O145</f>
        <v>1.0660000000000001</v>
      </c>
      <c r="AB147" s="42">
        <f>Q147-'(A) Current Law'!R145</f>
        <v>0</v>
      </c>
      <c r="AC147" s="42">
        <f>M147-'(A) Current Law'!N145</f>
        <v>666744</v>
      </c>
      <c r="AD147" s="38">
        <f>S147-'(A) Current Law'!T145</f>
        <v>0</v>
      </c>
    </row>
    <row r="148" spans="1:30">
      <c r="A148" s="28" t="s">
        <v>296</v>
      </c>
      <c r="B148" s="29" t="s">
        <v>297</v>
      </c>
      <c r="C148" s="30">
        <v>1337620937</v>
      </c>
      <c r="D148" s="21">
        <v>509.51</v>
      </c>
      <c r="E148" s="22"/>
      <c r="F148" s="48">
        <v>3500</v>
      </c>
      <c r="G148" s="45">
        <f t="shared" si="23"/>
        <v>0</v>
      </c>
      <c r="H148" s="22"/>
      <c r="I148" s="23">
        <v>1892606.2875999999</v>
      </c>
      <c r="J148" s="24">
        <f t="shared" si="16"/>
        <v>3714.5616133147532</v>
      </c>
      <c r="K148" s="26">
        <f t="shared" si="17"/>
        <v>1.4149048024358188</v>
      </c>
      <c r="L148" s="22"/>
      <c r="M148" s="20">
        <v>0</v>
      </c>
      <c r="N148" s="26">
        <v>0.70699999999999996</v>
      </c>
      <c r="O148" s="25">
        <f t="shared" si="18"/>
        <v>1.4149048024358188</v>
      </c>
      <c r="P148" s="22"/>
      <c r="Q148" s="24">
        <v>1600000</v>
      </c>
      <c r="R148" s="24">
        <f t="shared" si="19"/>
        <v>3140.2720260642577</v>
      </c>
      <c r="S148" s="26">
        <f t="shared" si="20"/>
        <v>1.1961535258176061</v>
      </c>
      <c r="T148" s="27">
        <f t="shared" si="21"/>
        <v>0.84539505679702043</v>
      </c>
      <c r="U148" s="22"/>
      <c r="V148" s="38">
        <f t="shared" si="22"/>
        <v>1.1961535258176061</v>
      </c>
      <c r="W148" s="22"/>
      <c r="X148" s="42">
        <f>I148-'(A) Current Law'!J146</f>
        <v>359896.28759999992</v>
      </c>
      <c r="Y148" s="42">
        <f>J148-'(A) Current Law'!K146</f>
        <v>706.35765264666043</v>
      </c>
      <c r="Z148" s="38">
        <f>O148-'(A) Current Law'!P146</f>
        <v>0.26905700833837942</v>
      </c>
      <c r="AA148" s="44">
        <f>N148-'(A) Current Law'!O146</f>
        <v>0.13400000000000001</v>
      </c>
      <c r="AB148" s="42">
        <f>Q148-'(A) Current Law'!R146</f>
        <v>67290</v>
      </c>
      <c r="AC148" s="42">
        <f>M148-'(A) Current Law'!N146</f>
        <v>0</v>
      </c>
      <c r="AD148" s="38">
        <f>S148-'(A) Current Law'!T146</f>
        <v>5.0305731720166724E-2</v>
      </c>
    </row>
    <row r="149" spans="1:30">
      <c r="A149" s="28" t="s">
        <v>298</v>
      </c>
      <c r="B149" s="29" t="s">
        <v>299</v>
      </c>
      <c r="C149" s="30">
        <v>54610069</v>
      </c>
      <c r="D149" s="21">
        <v>71.39</v>
      </c>
      <c r="E149" s="22"/>
      <c r="F149" s="48">
        <v>3500</v>
      </c>
      <c r="G149" s="45">
        <f t="shared" si="23"/>
        <v>0</v>
      </c>
      <c r="H149" s="22"/>
      <c r="I149" s="23">
        <v>284474.50079999998</v>
      </c>
      <c r="J149" s="24">
        <f t="shared" si="16"/>
        <v>3984.7948003922115</v>
      </c>
      <c r="K149" s="26">
        <f t="shared" si="17"/>
        <v>5.2091950442325929</v>
      </c>
      <c r="L149" s="22"/>
      <c r="M149" s="20">
        <v>44500</v>
      </c>
      <c r="N149" s="26">
        <v>2.605</v>
      </c>
      <c r="O149" s="25">
        <f t="shared" si="18"/>
        <v>4.3943270022237106</v>
      </c>
      <c r="P149" s="22"/>
      <c r="Q149" s="24">
        <v>0</v>
      </c>
      <c r="R149" s="24">
        <f t="shared" si="19"/>
        <v>623.33660176495312</v>
      </c>
      <c r="S149" s="26">
        <f t="shared" si="20"/>
        <v>0</v>
      </c>
      <c r="T149" s="27">
        <f t="shared" si="21"/>
        <v>0.15642878315932351</v>
      </c>
      <c r="U149" s="22"/>
      <c r="V149" s="38">
        <f t="shared" si="22"/>
        <v>0.81486804200888296</v>
      </c>
      <c r="W149" s="22"/>
      <c r="X149" s="42">
        <f>I149-'(A) Current Law'!J147</f>
        <v>17823.50079999998</v>
      </c>
      <c r="Y149" s="42">
        <f>J149-'(A) Current Law'!K147</f>
        <v>249.6638296680203</v>
      </c>
      <c r="Z149" s="38">
        <f>O149-'(A) Current Law'!P147</f>
        <v>0.68570689408943997</v>
      </c>
      <c r="AA149" s="44">
        <f>N149-'(A) Current Law'!O147</f>
        <v>0.16400000000000015</v>
      </c>
      <c r="AB149" s="42">
        <f>Q149-'(A) Current Law'!R147</f>
        <v>0</v>
      </c>
      <c r="AC149" s="42">
        <f>M149-'(A) Current Law'!N147</f>
        <v>-19623</v>
      </c>
      <c r="AD149" s="38">
        <f>S149-'(A) Current Law'!T147</f>
        <v>0</v>
      </c>
    </row>
    <row r="150" spans="1:30">
      <c r="A150" s="28" t="s">
        <v>300</v>
      </c>
      <c r="B150" s="29" t="s">
        <v>301</v>
      </c>
      <c r="C150" s="30">
        <v>5359103969</v>
      </c>
      <c r="D150" s="21">
        <v>7679.9</v>
      </c>
      <c r="E150" s="22"/>
      <c r="F150" s="48">
        <v>3500</v>
      </c>
      <c r="G150" s="45">
        <f t="shared" si="23"/>
        <v>0</v>
      </c>
      <c r="H150" s="22"/>
      <c r="I150" s="23">
        <v>26879650</v>
      </c>
      <c r="J150" s="24">
        <f t="shared" si="16"/>
        <v>3500</v>
      </c>
      <c r="K150" s="26">
        <f t="shared" si="17"/>
        <v>5.0156985487661094</v>
      </c>
      <c r="L150" s="22"/>
      <c r="M150" s="20">
        <v>3847606</v>
      </c>
      <c r="N150" s="26">
        <v>2.508</v>
      </c>
      <c r="O150" s="25">
        <f t="shared" si="18"/>
        <v>4.2977415876291989</v>
      </c>
      <c r="P150" s="22"/>
      <c r="Q150" s="24">
        <v>13700000</v>
      </c>
      <c r="R150" s="24">
        <f t="shared" si="19"/>
        <v>2284.8742822172167</v>
      </c>
      <c r="S150" s="26">
        <f t="shared" si="20"/>
        <v>2.5563975021287741</v>
      </c>
      <c r="T150" s="27">
        <f t="shared" si="21"/>
        <v>0.65282122349063321</v>
      </c>
      <c r="U150" s="22"/>
      <c r="V150" s="38">
        <f t="shared" si="22"/>
        <v>3.2743544632656856</v>
      </c>
      <c r="W150" s="22"/>
      <c r="X150" s="42">
        <f>I150-'(A) Current Law'!J148</f>
        <v>10242956</v>
      </c>
      <c r="Y150" s="42">
        <f>J150-'(A) Current Law'!K148</f>
        <v>1333.7355955155667</v>
      </c>
      <c r="Z150" s="38">
        <f>O150-'(A) Current Law'!P148</f>
        <v>1.4783965838002575</v>
      </c>
      <c r="AA150" s="44">
        <f>N150-'(A) Current Law'!O148</f>
        <v>0.95599999999999996</v>
      </c>
      <c r="AB150" s="42">
        <f>Q150-'(A) Current Law'!R148</f>
        <v>0</v>
      </c>
      <c r="AC150" s="42">
        <f>M150-'(A) Current Law'!N148</f>
        <v>2320075</v>
      </c>
      <c r="AD150" s="38">
        <f>S150-'(A) Current Law'!T148</f>
        <v>0</v>
      </c>
    </row>
    <row r="151" spans="1:30">
      <c r="A151" s="28" t="s">
        <v>302</v>
      </c>
      <c r="B151" s="29" t="s">
        <v>303</v>
      </c>
      <c r="C151" s="30">
        <v>703636030</v>
      </c>
      <c r="D151" s="21">
        <v>1208.19</v>
      </c>
      <c r="E151" s="22"/>
      <c r="F151" s="48">
        <v>3500</v>
      </c>
      <c r="G151" s="45">
        <f t="shared" si="23"/>
        <v>0</v>
      </c>
      <c r="H151" s="22"/>
      <c r="I151" s="23">
        <v>4228665</v>
      </c>
      <c r="J151" s="24">
        <f t="shared" si="16"/>
        <v>3500</v>
      </c>
      <c r="K151" s="26">
        <f t="shared" si="17"/>
        <v>6.0097334697315032</v>
      </c>
      <c r="L151" s="22"/>
      <c r="M151" s="20">
        <v>854880</v>
      </c>
      <c r="N151" s="26">
        <v>3.0049999999999999</v>
      </c>
      <c r="O151" s="25">
        <f t="shared" si="18"/>
        <v>4.7947871572182006</v>
      </c>
      <c r="P151" s="22"/>
      <c r="Q151" s="24">
        <v>2018000</v>
      </c>
      <c r="R151" s="24">
        <f t="shared" si="19"/>
        <v>2377.8379228432614</v>
      </c>
      <c r="S151" s="26">
        <f t="shared" si="20"/>
        <v>2.8679600162032637</v>
      </c>
      <c r="T151" s="27">
        <f t="shared" si="21"/>
        <v>0.67938226366950327</v>
      </c>
      <c r="U151" s="22"/>
      <c r="V151" s="38">
        <f t="shared" si="22"/>
        <v>4.0829063287165672</v>
      </c>
      <c r="W151" s="22"/>
      <c r="X151" s="42">
        <f>I151-'(A) Current Law'!J149</f>
        <v>1341475</v>
      </c>
      <c r="Y151" s="42">
        <f>J151-'(A) Current Law'!K149</f>
        <v>1110.3179135731962</v>
      </c>
      <c r="Z151" s="38">
        <f>O151-'(A) Current Law'!P149</f>
        <v>1.4763982452689359</v>
      </c>
      <c r="AA151" s="44">
        <f>N151-'(A) Current Law'!O149</f>
        <v>0.95299999999999985</v>
      </c>
      <c r="AB151" s="42">
        <f>Q151-'(A) Current Law'!R149</f>
        <v>0</v>
      </c>
      <c r="AC151" s="42">
        <f>M151-'(A) Current Law'!N149</f>
        <v>302628</v>
      </c>
      <c r="AD151" s="38">
        <f>S151-'(A) Current Law'!T149</f>
        <v>0</v>
      </c>
    </row>
    <row r="152" spans="1:30">
      <c r="A152" s="28" t="s">
        <v>304</v>
      </c>
      <c r="B152" s="29" t="s">
        <v>305</v>
      </c>
      <c r="C152" s="30">
        <v>332922891</v>
      </c>
      <c r="D152" s="21">
        <v>316.79999999999995</v>
      </c>
      <c r="E152" s="22"/>
      <c r="F152" s="48">
        <v>3500</v>
      </c>
      <c r="G152" s="45">
        <f t="shared" si="23"/>
        <v>0</v>
      </c>
      <c r="H152" s="22"/>
      <c r="I152" s="23">
        <v>1271477.1635999999</v>
      </c>
      <c r="J152" s="24">
        <f t="shared" si="16"/>
        <v>4013.5011477272728</v>
      </c>
      <c r="K152" s="26">
        <f t="shared" si="17"/>
        <v>3.819134093726225</v>
      </c>
      <c r="L152" s="22"/>
      <c r="M152" s="20">
        <v>39942</v>
      </c>
      <c r="N152" s="26">
        <v>1.91</v>
      </c>
      <c r="O152" s="25">
        <f t="shared" si="18"/>
        <v>3.6991603668370159</v>
      </c>
      <c r="P152" s="22"/>
      <c r="Q152" s="24">
        <v>665000</v>
      </c>
      <c r="R152" s="24">
        <f t="shared" si="19"/>
        <v>2225.1957070707076</v>
      </c>
      <c r="S152" s="26">
        <f t="shared" si="20"/>
        <v>1.9974595258455807</v>
      </c>
      <c r="T152" s="27">
        <f t="shared" si="21"/>
        <v>0.55442757462042092</v>
      </c>
      <c r="U152" s="22"/>
      <c r="V152" s="38">
        <f t="shared" si="22"/>
        <v>2.1174332527347901</v>
      </c>
      <c r="W152" s="22"/>
      <c r="X152" s="42">
        <f>I152-'(A) Current Law'!J150</f>
        <v>229048.16359999985</v>
      </c>
      <c r="Y152" s="42">
        <f>J152-'(A) Current Law'!K150</f>
        <v>723.00556691919155</v>
      </c>
      <c r="Z152" s="38">
        <f>O152-'(A) Current Law'!P150</f>
        <v>0.86693697370301814</v>
      </c>
      <c r="AA152" s="44">
        <f>N152-'(A) Current Law'!O150</f>
        <v>0.34399999999999986</v>
      </c>
      <c r="AB152" s="42">
        <f>Q152-'(A) Current Law'!R150</f>
        <v>0</v>
      </c>
      <c r="AC152" s="42">
        <f>M152-'(A) Current Law'!N150</f>
        <v>-59575</v>
      </c>
      <c r="AD152" s="38">
        <f>S152-'(A) Current Law'!T150</f>
        <v>0</v>
      </c>
    </row>
    <row r="153" spans="1:30">
      <c r="A153" s="28" t="s">
        <v>306</v>
      </c>
      <c r="B153" s="29" t="s">
        <v>307</v>
      </c>
      <c r="C153" s="30">
        <v>5000620217</v>
      </c>
      <c r="D153" s="21">
        <v>7268.13</v>
      </c>
      <c r="E153" s="22"/>
      <c r="F153" s="48">
        <v>3500</v>
      </c>
      <c r="G153" s="45">
        <f t="shared" si="23"/>
        <v>0</v>
      </c>
      <c r="H153" s="22"/>
      <c r="I153" s="23">
        <v>25438455</v>
      </c>
      <c r="J153" s="24">
        <f t="shared" si="16"/>
        <v>3500</v>
      </c>
      <c r="K153" s="26">
        <f t="shared" si="17"/>
        <v>5.0870599837836075</v>
      </c>
      <c r="L153" s="22"/>
      <c r="M153" s="20">
        <v>3769770</v>
      </c>
      <c r="N153" s="26">
        <v>2.544</v>
      </c>
      <c r="O153" s="25">
        <f t="shared" si="18"/>
        <v>4.333199495201737</v>
      </c>
      <c r="P153" s="22"/>
      <c r="Q153" s="24">
        <v>10309658</v>
      </c>
      <c r="R153" s="24">
        <f t="shared" si="19"/>
        <v>1937.1458683320193</v>
      </c>
      <c r="S153" s="26">
        <f t="shared" si="20"/>
        <v>2.0616758627162906</v>
      </c>
      <c r="T153" s="27">
        <f t="shared" si="21"/>
        <v>0.55347024809486267</v>
      </c>
      <c r="U153" s="22"/>
      <c r="V153" s="38">
        <f t="shared" si="22"/>
        <v>2.8155363512981615</v>
      </c>
      <c r="W153" s="22"/>
      <c r="X153" s="42">
        <f>I153-'(A) Current Law'!J151</f>
        <v>6844092</v>
      </c>
      <c r="Y153" s="42">
        <f>J153-'(A) Current Law'!K151</f>
        <v>941.65789549719102</v>
      </c>
      <c r="Z153" s="38">
        <f>O153-'(A) Current Law'!P151</f>
        <v>1.2068536977640267</v>
      </c>
      <c r="AA153" s="44">
        <f>N153-'(A) Current Law'!O151</f>
        <v>0.68500000000000005</v>
      </c>
      <c r="AB153" s="42">
        <f>Q153-'(A) Current Law'!R151</f>
        <v>0</v>
      </c>
      <c r="AC153" s="42">
        <f>M153-'(A) Current Law'!N151</f>
        <v>809075</v>
      </c>
      <c r="AD153" s="38">
        <f>S153-'(A) Current Law'!T151</f>
        <v>0</v>
      </c>
    </row>
    <row r="154" spans="1:30">
      <c r="A154" s="28" t="s">
        <v>308</v>
      </c>
      <c r="B154" s="29" t="s">
        <v>309</v>
      </c>
      <c r="C154" s="30">
        <v>480953270</v>
      </c>
      <c r="D154" s="21">
        <v>579.32000000000005</v>
      </c>
      <c r="E154" s="22"/>
      <c r="F154" s="48">
        <v>3500</v>
      </c>
      <c r="G154" s="45">
        <f t="shared" si="23"/>
        <v>0</v>
      </c>
      <c r="H154" s="22"/>
      <c r="I154" s="23">
        <v>2104180.4924000003</v>
      </c>
      <c r="J154" s="24">
        <f t="shared" si="16"/>
        <v>3632.1557902368295</v>
      </c>
      <c r="K154" s="26">
        <f t="shared" si="17"/>
        <v>4.3750206592835941</v>
      </c>
      <c r="L154" s="22"/>
      <c r="M154" s="20">
        <v>191377</v>
      </c>
      <c r="N154" s="26">
        <v>2.1880000000000002</v>
      </c>
      <c r="O154" s="25">
        <f t="shared" si="18"/>
        <v>3.977108820572111</v>
      </c>
      <c r="P154" s="22"/>
      <c r="Q154" s="24">
        <v>550000</v>
      </c>
      <c r="R154" s="24">
        <f t="shared" si="19"/>
        <v>1279.7365877235379</v>
      </c>
      <c r="S154" s="26">
        <f t="shared" si="20"/>
        <v>1.1435622425438547</v>
      </c>
      <c r="T154" s="27">
        <f t="shared" si="21"/>
        <v>0.35233526908824975</v>
      </c>
      <c r="U154" s="22"/>
      <c r="V154" s="38">
        <f t="shared" si="22"/>
        <v>1.5414740812553369</v>
      </c>
      <c r="W154" s="22"/>
      <c r="X154" s="42">
        <f>I154-'(A) Current Law'!J152</f>
        <v>500631.49240000034</v>
      </c>
      <c r="Y154" s="42">
        <f>J154-'(A) Current Law'!K152</f>
        <v>864.17091141338142</v>
      </c>
      <c r="Z154" s="38">
        <f>O154-'(A) Current Law'!P152</f>
        <v>1.0430171155713319</v>
      </c>
      <c r="AA154" s="44">
        <f>N154-'(A) Current Law'!O152</f>
        <v>0.52100000000000013</v>
      </c>
      <c r="AB154" s="42">
        <f>Q154-'(A) Current Law'!R152</f>
        <v>0</v>
      </c>
      <c r="AC154" s="42">
        <f>M154-'(A) Current Law'!N152</f>
        <v>-1011</v>
      </c>
      <c r="AD154" s="38">
        <f>S154-'(A) Current Law'!T152</f>
        <v>0</v>
      </c>
    </row>
    <row r="155" spans="1:30">
      <c r="A155" s="28" t="s">
        <v>310</v>
      </c>
      <c r="B155" s="29" t="s">
        <v>311</v>
      </c>
      <c r="C155" s="30">
        <v>162242568</v>
      </c>
      <c r="D155" s="21">
        <v>944.76</v>
      </c>
      <c r="E155" s="22"/>
      <c r="F155" s="48">
        <v>3500</v>
      </c>
      <c r="G155" s="45">
        <f t="shared" si="23"/>
        <v>0</v>
      </c>
      <c r="H155" s="22"/>
      <c r="I155" s="23">
        <v>3356020.7519999999</v>
      </c>
      <c r="J155" s="24">
        <f t="shared" si="16"/>
        <v>3552.2468690461069</v>
      </c>
      <c r="K155" s="26">
        <f t="shared" si="17"/>
        <v>20.685204834775544</v>
      </c>
      <c r="L155" s="22"/>
      <c r="M155" s="20">
        <v>1387607</v>
      </c>
      <c r="N155" s="26">
        <v>10.343</v>
      </c>
      <c r="O155" s="25">
        <f t="shared" si="18"/>
        <v>12.132535722684073</v>
      </c>
      <c r="P155" s="22"/>
      <c r="Q155" s="24">
        <v>114000</v>
      </c>
      <c r="R155" s="24">
        <f t="shared" si="19"/>
        <v>1589.4057750116431</v>
      </c>
      <c r="S155" s="26">
        <f t="shared" si="20"/>
        <v>0.70265160004124194</v>
      </c>
      <c r="T155" s="27">
        <f t="shared" si="21"/>
        <v>0.44743674457469507</v>
      </c>
      <c r="U155" s="22"/>
      <c r="V155" s="38">
        <f t="shared" si="22"/>
        <v>9.255320712132713</v>
      </c>
      <c r="W155" s="22"/>
      <c r="X155" s="42">
        <f>I155-'(A) Current Law'!J153</f>
        <v>371339.75199999986</v>
      </c>
      <c r="Y155" s="42">
        <f>J155-'(A) Current Law'!K153</f>
        <v>393.05194123375259</v>
      </c>
      <c r="Z155" s="38">
        <f>O155-'(A) Current Law'!P153</f>
        <v>1.6673044277750826</v>
      </c>
      <c r="AA155" s="44">
        <f>N155-'(A) Current Law'!O153</f>
        <v>1.1449999999999996</v>
      </c>
      <c r="AB155" s="42">
        <f>Q155-'(A) Current Law'!R153</f>
        <v>0</v>
      </c>
      <c r="AC155" s="42">
        <f>M155-'(A) Current Law'!N153</f>
        <v>100832</v>
      </c>
      <c r="AD155" s="38">
        <f>S155-'(A) Current Law'!T153</f>
        <v>0</v>
      </c>
    </row>
    <row r="156" spans="1:30">
      <c r="A156" s="28" t="s">
        <v>312</v>
      </c>
      <c r="B156" s="29" t="s">
        <v>313</v>
      </c>
      <c r="C156" s="30">
        <v>1859263786</v>
      </c>
      <c r="D156" s="21">
        <v>2040.52</v>
      </c>
      <c r="E156" s="22"/>
      <c r="F156" s="48">
        <v>3500</v>
      </c>
      <c r="G156" s="45">
        <f t="shared" si="23"/>
        <v>0</v>
      </c>
      <c r="H156" s="22"/>
      <c r="I156" s="23">
        <v>7141820</v>
      </c>
      <c r="J156" s="24">
        <f t="shared" si="16"/>
        <v>3500</v>
      </c>
      <c r="K156" s="26">
        <f t="shared" si="17"/>
        <v>3.8412085760917414</v>
      </c>
      <c r="L156" s="22"/>
      <c r="M156" s="20">
        <v>243513</v>
      </c>
      <c r="N156" s="26">
        <v>1.921</v>
      </c>
      <c r="O156" s="25">
        <f t="shared" si="18"/>
        <v>3.7102357674813549</v>
      </c>
      <c r="P156" s="22"/>
      <c r="Q156" s="24">
        <v>4164000</v>
      </c>
      <c r="R156" s="24">
        <f t="shared" si="19"/>
        <v>2159.9950012741851</v>
      </c>
      <c r="S156" s="26">
        <f t="shared" si="20"/>
        <v>2.2395961408780969</v>
      </c>
      <c r="T156" s="27">
        <f t="shared" si="21"/>
        <v>0.61714142893548141</v>
      </c>
      <c r="U156" s="22"/>
      <c r="V156" s="38">
        <f t="shared" si="22"/>
        <v>2.370568949488483</v>
      </c>
      <c r="W156" s="22"/>
      <c r="X156" s="42">
        <f>I156-'(A) Current Law'!J154</f>
        <v>1724005</v>
      </c>
      <c r="Y156" s="42">
        <f>J156-'(A) Current Law'!K154</f>
        <v>844.88512732048684</v>
      </c>
      <c r="Z156" s="38">
        <f>O156-'(A) Current Law'!P154</f>
        <v>0.98627586564524172</v>
      </c>
      <c r="AA156" s="44">
        <f>N156-'(A) Current Law'!O154</f>
        <v>0.46399999999999997</v>
      </c>
      <c r="AB156" s="42">
        <f>Q156-'(A) Current Law'!R154</f>
        <v>0</v>
      </c>
      <c r="AC156" s="42">
        <f>M156-'(A) Current Law'!N154</f>
        <v>-109742</v>
      </c>
      <c r="AD156" s="38">
        <f>S156-'(A) Current Law'!T154</f>
        <v>0</v>
      </c>
    </row>
    <row r="157" spans="1:30">
      <c r="A157" s="28" t="s">
        <v>314</v>
      </c>
      <c r="B157" s="29" t="s">
        <v>315</v>
      </c>
      <c r="C157" s="30">
        <v>50039043.5</v>
      </c>
      <c r="D157" s="21">
        <v>66.17</v>
      </c>
      <c r="E157" s="22"/>
      <c r="F157" s="48">
        <v>3500</v>
      </c>
      <c r="G157" s="45">
        <f t="shared" si="23"/>
        <v>0</v>
      </c>
      <c r="H157" s="22"/>
      <c r="I157" s="23">
        <v>244780.1496</v>
      </c>
      <c r="J157" s="24">
        <f t="shared" si="16"/>
        <v>3699.2617439927458</v>
      </c>
      <c r="K157" s="26">
        <f t="shared" si="17"/>
        <v>4.8917831452953333</v>
      </c>
      <c r="L157" s="22"/>
      <c r="M157" s="20">
        <v>32824</v>
      </c>
      <c r="N157" s="26">
        <v>2.4460000000000002</v>
      </c>
      <c r="O157" s="25">
        <f t="shared" si="18"/>
        <v>4.2358153708513626</v>
      </c>
      <c r="P157" s="22"/>
      <c r="Q157" s="24">
        <v>0</v>
      </c>
      <c r="R157" s="24">
        <f t="shared" si="19"/>
        <v>496.05561432673414</v>
      </c>
      <c r="S157" s="26">
        <f t="shared" si="20"/>
        <v>0</v>
      </c>
      <c r="T157" s="27">
        <f t="shared" si="21"/>
        <v>0.13409584091536153</v>
      </c>
      <c r="U157" s="22"/>
      <c r="V157" s="38">
        <f t="shared" si="22"/>
        <v>0.65596777444396992</v>
      </c>
      <c r="W157" s="22"/>
      <c r="X157" s="42">
        <f>I157-'(A) Current Law'!J155</f>
        <v>18514.149600000004</v>
      </c>
      <c r="Y157" s="42">
        <f>J157-'(A) Current Law'!K155</f>
        <v>279.79672963578651</v>
      </c>
      <c r="Z157" s="38">
        <f>O157-'(A) Current Law'!P155</f>
        <v>0.13701600031583272</v>
      </c>
      <c r="AA157" s="44">
        <f>N157-'(A) Current Law'!O155</f>
        <v>0.75600000000000023</v>
      </c>
      <c r="AB157" s="42">
        <f>Q157-'(A) Current Law'!R155</f>
        <v>0</v>
      </c>
      <c r="AC157" s="42">
        <f>M157-'(A) Current Law'!N155</f>
        <v>11658</v>
      </c>
      <c r="AD157" s="38">
        <f>S157-'(A) Current Law'!T155</f>
        <v>0</v>
      </c>
    </row>
    <row r="158" spans="1:30">
      <c r="A158" s="28" t="s">
        <v>316</v>
      </c>
      <c r="B158" s="29" t="s">
        <v>317</v>
      </c>
      <c r="C158" s="30">
        <v>3766367403</v>
      </c>
      <c r="D158" s="21">
        <v>5703</v>
      </c>
      <c r="E158" s="22"/>
      <c r="F158" s="48">
        <v>3500</v>
      </c>
      <c r="G158" s="45">
        <f t="shared" si="23"/>
        <v>0</v>
      </c>
      <c r="H158" s="22"/>
      <c r="I158" s="23">
        <v>19960500</v>
      </c>
      <c r="J158" s="24">
        <f t="shared" si="16"/>
        <v>3500</v>
      </c>
      <c r="K158" s="26">
        <f t="shared" si="17"/>
        <v>5.2996688491146653</v>
      </c>
      <c r="L158" s="22"/>
      <c r="M158" s="20">
        <v>3238874</v>
      </c>
      <c r="N158" s="26">
        <v>2.65</v>
      </c>
      <c r="O158" s="25">
        <f t="shared" si="18"/>
        <v>4.4397224728211144</v>
      </c>
      <c r="P158" s="22"/>
      <c r="Q158" s="24">
        <v>11110584</v>
      </c>
      <c r="R158" s="24">
        <f t="shared" si="19"/>
        <v>2516.1244958793618</v>
      </c>
      <c r="S158" s="26">
        <f t="shared" si="20"/>
        <v>2.949946941222505</v>
      </c>
      <c r="T158" s="27">
        <f t="shared" si="21"/>
        <v>0.71889271310838909</v>
      </c>
      <c r="U158" s="22"/>
      <c r="V158" s="38">
        <f t="shared" si="22"/>
        <v>3.8098933175160554</v>
      </c>
      <c r="W158" s="22"/>
      <c r="X158" s="42">
        <f>I158-'(A) Current Law'!J156</f>
        <v>4137242</v>
      </c>
      <c r="Y158" s="42">
        <f>J158-'(A) Current Law'!K156</f>
        <v>725.45011397510098</v>
      </c>
      <c r="Z158" s="38">
        <f>O158-'(A) Current Law'!P156</f>
        <v>1.0723645804662887</v>
      </c>
      <c r="AA158" s="44">
        <f>N158-'(A) Current Law'!O156</f>
        <v>0.54899999999999993</v>
      </c>
      <c r="AB158" s="42">
        <f>Q158-'(A) Current Law'!R156</f>
        <v>0</v>
      </c>
      <c r="AC158" s="42">
        <f>M158-'(A) Current Law'!N156</f>
        <v>98323</v>
      </c>
      <c r="AD158" s="38">
        <f>S158-'(A) Current Law'!T156</f>
        <v>0</v>
      </c>
    </row>
    <row r="159" spans="1:30">
      <c r="A159" s="28" t="s">
        <v>318</v>
      </c>
      <c r="B159" s="29" t="s">
        <v>319</v>
      </c>
      <c r="C159" s="30">
        <v>14906928148</v>
      </c>
      <c r="D159" s="21">
        <v>13662.96</v>
      </c>
      <c r="E159" s="22"/>
      <c r="F159" s="48">
        <v>3500</v>
      </c>
      <c r="G159" s="45">
        <f t="shared" si="23"/>
        <v>0</v>
      </c>
      <c r="H159" s="22"/>
      <c r="I159" s="23">
        <v>47820360</v>
      </c>
      <c r="J159" s="24">
        <f t="shared" si="16"/>
        <v>3500</v>
      </c>
      <c r="K159" s="26">
        <f t="shared" si="17"/>
        <v>3.2079285232494974</v>
      </c>
      <c r="L159" s="22"/>
      <c r="M159" s="20">
        <v>0</v>
      </c>
      <c r="N159" s="26">
        <v>1.6040000000000001</v>
      </c>
      <c r="O159" s="25">
        <f t="shared" si="18"/>
        <v>3.2079285232494974</v>
      </c>
      <c r="P159" s="22"/>
      <c r="Q159" s="24">
        <v>32000000</v>
      </c>
      <c r="R159" s="24">
        <f t="shared" si="19"/>
        <v>2342.0986374841177</v>
      </c>
      <c r="S159" s="26">
        <f t="shared" si="20"/>
        <v>2.1466528638425957</v>
      </c>
      <c r="T159" s="27">
        <f t="shared" si="21"/>
        <v>0.66917103928117649</v>
      </c>
      <c r="U159" s="22"/>
      <c r="V159" s="38">
        <f t="shared" si="22"/>
        <v>2.1466528638425957</v>
      </c>
      <c r="W159" s="22"/>
      <c r="X159" s="42">
        <f>I159-'(A) Current Law'!J157</f>
        <v>14470712</v>
      </c>
      <c r="Y159" s="42">
        <f>J159-'(A) Current Law'!K157</f>
        <v>1059.1198393320333</v>
      </c>
      <c r="Z159" s="38">
        <f>O159-'(A) Current Law'!P157</f>
        <v>0.97073735489504465</v>
      </c>
      <c r="AA159" s="44">
        <f>N159-'(A) Current Law'!O157</f>
        <v>0.4850000000000001</v>
      </c>
      <c r="AB159" s="42">
        <f>Q159-'(A) Current Law'!R157</f>
        <v>0</v>
      </c>
      <c r="AC159" s="42">
        <f>M159-'(A) Current Law'!N157</f>
        <v>0</v>
      </c>
      <c r="AD159" s="38">
        <f>S159-'(A) Current Law'!T157</f>
        <v>0</v>
      </c>
    </row>
    <row r="160" spans="1:30">
      <c r="A160" s="28" t="s">
        <v>320</v>
      </c>
      <c r="B160" s="29" t="s">
        <v>321</v>
      </c>
      <c r="C160" s="30">
        <v>830044577</v>
      </c>
      <c r="D160" s="21">
        <v>1416.94</v>
      </c>
      <c r="E160" s="22"/>
      <c r="F160" s="48">
        <v>3500</v>
      </c>
      <c r="G160" s="45">
        <f t="shared" si="23"/>
        <v>0</v>
      </c>
      <c r="H160" s="22"/>
      <c r="I160" s="23">
        <v>4959290</v>
      </c>
      <c r="J160" s="24">
        <f t="shared" si="16"/>
        <v>3500</v>
      </c>
      <c r="K160" s="26">
        <f t="shared" si="17"/>
        <v>5.9747273067239135</v>
      </c>
      <c r="L160" s="22"/>
      <c r="M160" s="20">
        <v>993684</v>
      </c>
      <c r="N160" s="26">
        <v>2.9870000000000001</v>
      </c>
      <c r="O160" s="25">
        <f t="shared" si="18"/>
        <v>4.7775819635286885</v>
      </c>
      <c r="P160" s="22"/>
      <c r="Q160" s="24">
        <v>2328205</v>
      </c>
      <c r="R160" s="24">
        <f t="shared" si="19"/>
        <v>2344.4104902113004</v>
      </c>
      <c r="S160" s="26">
        <f t="shared" si="20"/>
        <v>2.8049156208149046</v>
      </c>
      <c r="T160" s="27">
        <f t="shared" si="21"/>
        <v>0.66983156863180016</v>
      </c>
      <c r="U160" s="22"/>
      <c r="V160" s="38">
        <f t="shared" si="22"/>
        <v>4.0020609640101297</v>
      </c>
      <c r="W160" s="22"/>
      <c r="X160" s="42">
        <f>I160-'(A) Current Law'!J158</f>
        <v>1614757</v>
      </c>
      <c r="Y160" s="42">
        <f>J160-'(A) Current Law'!K158</f>
        <v>1139.6085931655539</v>
      </c>
      <c r="Z160" s="38">
        <f>O160-'(A) Current Law'!P158</f>
        <v>1.4961184428050296</v>
      </c>
      <c r="AA160" s="44">
        <f>N160-'(A) Current Law'!O158</f>
        <v>0.97199999999999998</v>
      </c>
      <c r="AB160" s="42">
        <f>Q160-'(A) Current Law'!R158</f>
        <v>0</v>
      </c>
      <c r="AC160" s="42">
        <f>M160-'(A) Current Law'!N158</f>
        <v>372912</v>
      </c>
      <c r="AD160" s="38">
        <f>S160-'(A) Current Law'!T158</f>
        <v>0</v>
      </c>
    </row>
    <row r="161" spans="1:30">
      <c r="A161" s="28" t="s">
        <v>322</v>
      </c>
      <c r="B161" s="29" t="s">
        <v>323</v>
      </c>
      <c r="C161" s="30">
        <v>376455528</v>
      </c>
      <c r="D161" s="21">
        <v>718.4799999999999</v>
      </c>
      <c r="E161" s="22"/>
      <c r="F161" s="48">
        <v>3500</v>
      </c>
      <c r="G161" s="45">
        <f t="shared" si="23"/>
        <v>0</v>
      </c>
      <c r="H161" s="22"/>
      <c r="I161" s="23">
        <v>2568989.8807999995</v>
      </c>
      <c r="J161" s="24">
        <f t="shared" si="16"/>
        <v>3575.5899688230706</v>
      </c>
      <c r="K161" s="26">
        <f t="shared" si="17"/>
        <v>6.8241523625600724</v>
      </c>
      <c r="L161" s="22"/>
      <c r="M161" s="20">
        <v>610624</v>
      </c>
      <c r="N161" s="26">
        <v>3.4119999999999999</v>
      </c>
      <c r="O161" s="25">
        <f t="shared" si="18"/>
        <v>5.202117475081943</v>
      </c>
      <c r="P161" s="22"/>
      <c r="Q161" s="24">
        <v>800000</v>
      </c>
      <c r="R161" s="24">
        <f t="shared" si="19"/>
        <v>1963.3448391047771</v>
      </c>
      <c r="S161" s="26">
        <f t="shared" si="20"/>
        <v>2.1250850113695234</v>
      </c>
      <c r="T161" s="27">
        <f t="shared" si="21"/>
        <v>0.54909675220702814</v>
      </c>
      <c r="U161" s="22"/>
      <c r="V161" s="38">
        <f t="shared" si="22"/>
        <v>3.7471198988476537</v>
      </c>
      <c r="W161" s="22"/>
      <c r="X161" s="42">
        <f>I161-'(A) Current Law'!J159</f>
        <v>722548.88079999946</v>
      </c>
      <c r="Y161" s="42">
        <f>J161-'(A) Current Law'!K159</f>
        <v>1005.6631789333032</v>
      </c>
      <c r="Z161" s="38">
        <f>O161-'(A) Current Law'!P159</f>
        <v>1.4825068017064678</v>
      </c>
      <c r="AA161" s="44">
        <f>N161-'(A) Current Law'!O159</f>
        <v>0.96</v>
      </c>
      <c r="AB161" s="42">
        <f>Q161-'(A) Current Law'!R159</f>
        <v>0</v>
      </c>
      <c r="AC161" s="42">
        <f>M161-'(A) Current Law'!N159</f>
        <v>164451</v>
      </c>
      <c r="AD161" s="38">
        <f>S161-'(A) Current Law'!T159</f>
        <v>0</v>
      </c>
    </row>
    <row r="162" spans="1:30" ht="31.2">
      <c r="A162" s="28" t="s">
        <v>324</v>
      </c>
      <c r="B162" s="29" t="s">
        <v>325</v>
      </c>
      <c r="C162" s="30">
        <v>230130640</v>
      </c>
      <c r="D162" s="21">
        <v>311.64999999999998</v>
      </c>
      <c r="E162" s="22"/>
      <c r="F162" s="48">
        <v>3500</v>
      </c>
      <c r="G162" s="45">
        <f t="shared" si="23"/>
        <v>0</v>
      </c>
      <c r="H162" s="22"/>
      <c r="I162" s="23">
        <v>1239274.47</v>
      </c>
      <c r="J162" s="24">
        <f t="shared" si="16"/>
        <v>3976.4943686828174</v>
      </c>
      <c r="K162" s="26">
        <f t="shared" si="17"/>
        <v>5.3850911377989474</v>
      </c>
      <c r="L162" s="22"/>
      <c r="M162" s="20">
        <v>207773</v>
      </c>
      <c r="N162" s="26">
        <v>2.6930000000000001</v>
      </c>
      <c r="O162" s="25">
        <f t="shared" si="18"/>
        <v>4.4822430859271938</v>
      </c>
      <c r="P162" s="22"/>
      <c r="Q162" s="24">
        <v>695000</v>
      </c>
      <c r="R162" s="24">
        <f t="shared" si="19"/>
        <v>2896.7527675276756</v>
      </c>
      <c r="S162" s="26">
        <f t="shared" si="20"/>
        <v>3.0200237569408399</v>
      </c>
      <c r="T162" s="27">
        <f t="shared" si="21"/>
        <v>0.72846897265623489</v>
      </c>
      <c r="U162" s="22"/>
      <c r="V162" s="38">
        <f t="shared" si="22"/>
        <v>3.9228718088125945</v>
      </c>
      <c r="W162" s="22"/>
      <c r="X162" s="42">
        <f>I162-'(A) Current Law'!J160</f>
        <v>176765.46999999997</v>
      </c>
      <c r="Y162" s="42">
        <f>J162-'(A) Current Law'!K160</f>
        <v>567.1922669661476</v>
      </c>
      <c r="Z162" s="38">
        <f>O162-'(A) Current Law'!P160</f>
        <v>0.90648281341415515</v>
      </c>
      <c r="AA162" s="44">
        <f>N162-'(A) Current Law'!O160</f>
        <v>0.38500000000000023</v>
      </c>
      <c r="AB162" s="42">
        <f>Q162-'(A) Current Law'!R160</f>
        <v>0</v>
      </c>
      <c r="AC162" s="42">
        <f>M162-'(A) Current Law'!N160</f>
        <v>-31844</v>
      </c>
      <c r="AD162" s="38">
        <f>S162-'(A) Current Law'!T160</f>
        <v>0</v>
      </c>
    </row>
    <row r="163" spans="1:30">
      <c r="A163" s="28" t="s">
        <v>326</v>
      </c>
      <c r="B163" s="29" t="s">
        <v>327</v>
      </c>
      <c r="C163" s="30">
        <v>15281273</v>
      </c>
      <c r="D163" s="21">
        <v>213.46</v>
      </c>
      <c r="E163" s="22"/>
      <c r="F163" s="48">
        <v>3500</v>
      </c>
      <c r="G163" s="45">
        <f t="shared" si="23"/>
        <v>0</v>
      </c>
      <c r="H163" s="22"/>
      <c r="I163" s="23">
        <v>767472.01159999997</v>
      </c>
      <c r="J163" s="24">
        <f t="shared" si="16"/>
        <v>3595.3902913894872</v>
      </c>
      <c r="K163" s="26">
        <f t="shared" si="17"/>
        <v>50.223041732190765</v>
      </c>
      <c r="L163" s="22"/>
      <c r="M163" s="20">
        <v>356383</v>
      </c>
      <c r="N163" s="26">
        <v>25.111999999999998</v>
      </c>
      <c r="O163" s="25">
        <f t="shared" si="18"/>
        <v>26.901489921683879</v>
      </c>
      <c r="P163" s="22"/>
      <c r="Q163" s="24">
        <v>13000</v>
      </c>
      <c r="R163" s="24">
        <f t="shared" si="19"/>
        <v>1730.4553546331865</v>
      </c>
      <c r="S163" s="26">
        <f t="shared" si="20"/>
        <v>0.85071446600031286</v>
      </c>
      <c r="T163" s="27">
        <f t="shared" si="21"/>
        <v>0.48129833325116661</v>
      </c>
      <c r="U163" s="22"/>
      <c r="V163" s="38">
        <f t="shared" si="22"/>
        <v>24.172266276507202</v>
      </c>
      <c r="W163" s="22"/>
      <c r="X163" s="42">
        <f>I163-'(A) Current Law'!J161</f>
        <v>64228.011599999969</v>
      </c>
      <c r="Y163" s="42">
        <f>J163-'(A) Current Law'!K161</f>
        <v>300.89015084793391</v>
      </c>
      <c r="Z163" s="38">
        <f>O163-'(A) Current Law'!P161</f>
        <v>2.6245203262843333</v>
      </c>
      <c r="AA163" s="44">
        <f>N163-'(A) Current Law'!O161</f>
        <v>2.1019999999999968</v>
      </c>
      <c r="AB163" s="42">
        <f>Q163-'(A) Current Law'!R161</f>
        <v>0</v>
      </c>
      <c r="AC163" s="42">
        <f>M163-'(A) Current Law'!N161</f>
        <v>24122</v>
      </c>
      <c r="AD163" s="38">
        <f>S163-'(A) Current Law'!T161</f>
        <v>0</v>
      </c>
    </row>
    <row r="164" spans="1:30">
      <c r="A164" s="28" t="s">
        <v>328</v>
      </c>
      <c r="B164" s="29" t="s">
        <v>329</v>
      </c>
      <c r="C164" s="30">
        <v>890219825</v>
      </c>
      <c r="D164" s="21">
        <v>1056.43</v>
      </c>
      <c r="E164" s="22"/>
      <c r="F164" s="48">
        <v>3500</v>
      </c>
      <c r="G164" s="45">
        <f t="shared" si="23"/>
        <v>0</v>
      </c>
      <c r="H164" s="22"/>
      <c r="I164" s="23">
        <v>3697505</v>
      </c>
      <c r="J164" s="24">
        <f t="shared" si="16"/>
        <v>3500</v>
      </c>
      <c r="K164" s="26">
        <f t="shared" si="17"/>
        <v>4.1534741152276631</v>
      </c>
      <c r="L164" s="22"/>
      <c r="M164" s="20">
        <v>255461</v>
      </c>
      <c r="N164" s="26">
        <v>2.077</v>
      </c>
      <c r="O164" s="25">
        <f t="shared" si="18"/>
        <v>3.8665101622512168</v>
      </c>
      <c r="P164" s="22"/>
      <c r="Q164" s="24">
        <v>1114690</v>
      </c>
      <c r="R164" s="24">
        <f t="shared" si="19"/>
        <v>1296.9633577236541</v>
      </c>
      <c r="S164" s="26">
        <f t="shared" si="20"/>
        <v>1.2521513997961122</v>
      </c>
      <c r="T164" s="27">
        <f t="shared" si="21"/>
        <v>0.37056095934961547</v>
      </c>
      <c r="U164" s="22"/>
      <c r="V164" s="38">
        <f t="shared" si="22"/>
        <v>1.5391153527725581</v>
      </c>
      <c r="W164" s="22"/>
      <c r="X164" s="42">
        <f>I164-'(A) Current Law'!J162</f>
        <v>634156</v>
      </c>
      <c r="Y164" s="42">
        <f>J164-'(A) Current Law'!K162</f>
        <v>600.28208210671801</v>
      </c>
      <c r="Z164" s="38">
        <f>O164-'(A) Current Law'!P162</f>
        <v>0.87927832881052703</v>
      </c>
      <c r="AA164" s="44">
        <f>N164-'(A) Current Law'!O162</f>
        <v>0.35599999999999987</v>
      </c>
      <c r="AB164" s="42">
        <f>Q164-'(A) Current Law'!R162</f>
        <v>0</v>
      </c>
      <c r="AC164" s="42">
        <f>M164-'(A) Current Law'!N162</f>
        <v>-148595</v>
      </c>
      <c r="AD164" s="38">
        <f>S164-'(A) Current Law'!T162</f>
        <v>0</v>
      </c>
    </row>
    <row r="165" spans="1:30">
      <c r="A165" s="28" t="s">
        <v>330</v>
      </c>
      <c r="B165" s="29" t="s">
        <v>331</v>
      </c>
      <c r="C165" s="30">
        <v>894546478</v>
      </c>
      <c r="D165" s="21">
        <v>1631.51</v>
      </c>
      <c r="E165" s="22"/>
      <c r="F165" s="48">
        <v>3500</v>
      </c>
      <c r="G165" s="45">
        <f t="shared" si="23"/>
        <v>0</v>
      </c>
      <c r="H165" s="22"/>
      <c r="I165" s="23">
        <v>5710285</v>
      </c>
      <c r="J165" s="24">
        <f t="shared" si="16"/>
        <v>3500</v>
      </c>
      <c r="K165" s="26">
        <f t="shared" si="17"/>
        <v>6.3834413755301824</v>
      </c>
      <c r="L165" s="22"/>
      <c r="M165" s="20">
        <v>1254045</v>
      </c>
      <c r="N165" s="26">
        <v>3.1920000000000002</v>
      </c>
      <c r="O165" s="25">
        <f t="shared" si="18"/>
        <v>4.9815634062560141</v>
      </c>
      <c r="P165" s="22"/>
      <c r="Q165" s="24">
        <v>2320000</v>
      </c>
      <c r="R165" s="24">
        <f t="shared" si="19"/>
        <v>2190.6362817267441</v>
      </c>
      <c r="S165" s="26">
        <f t="shared" si="20"/>
        <v>2.5934929677292855</v>
      </c>
      <c r="T165" s="27">
        <f t="shared" si="21"/>
        <v>0.62589608049335543</v>
      </c>
      <c r="U165" s="22"/>
      <c r="V165" s="38">
        <f t="shared" si="22"/>
        <v>3.9953709370034547</v>
      </c>
      <c r="W165" s="22"/>
      <c r="X165" s="42">
        <f>I165-'(A) Current Law'!J163</f>
        <v>1955312</v>
      </c>
      <c r="Y165" s="42">
        <f>J165-'(A) Current Law'!K163</f>
        <v>1198.4676771824875</v>
      </c>
      <c r="Z165" s="38">
        <f>O165-'(A) Current Law'!P163</f>
        <v>1.6158623789249336</v>
      </c>
      <c r="AA165" s="44">
        <f>N165-'(A) Current Law'!O163</f>
        <v>1.093</v>
      </c>
      <c r="AB165" s="42">
        <f>Q165-'(A) Current Law'!R163</f>
        <v>0</v>
      </c>
      <c r="AC165" s="42">
        <f>M165-'(A) Current Law'!N163</f>
        <v>509848</v>
      </c>
      <c r="AD165" s="38">
        <f>S165-'(A) Current Law'!T163</f>
        <v>0</v>
      </c>
    </row>
    <row r="166" spans="1:30">
      <c r="A166" s="28" t="s">
        <v>332</v>
      </c>
      <c r="B166" s="29" t="s">
        <v>333</v>
      </c>
      <c r="C166" s="30">
        <v>1013755195</v>
      </c>
      <c r="D166" s="21">
        <v>1542.04</v>
      </c>
      <c r="E166" s="22"/>
      <c r="F166" s="48">
        <v>3500</v>
      </c>
      <c r="G166" s="45">
        <f t="shared" si="23"/>
        <v>0</v>
      </c>
      <c r="H166" s="22"/>
      <c r="I166" s="23">
        <v>5397140</v>
      </c>
      <c r="J166" s="24">
        <f t="shared" si="16"/>
        <v>3500</v>
      </c>
      <c r="K166" s="26">
        <f t="shared" si="17"/>
        <v>5.3239085990577832</v>
      </c>
      <c r="L166" s="22"/>
      <c r="M166" s="20">
        <v>883979</v>
      </c>
      <c r="N166" s="26">
        <v>2.6619999999999999</v>
      </c>
      <c r="O166" s="25">
        <f t="shared" si="18"/>
        <v>4.4519239183775525</v>
      </c>
      <c r="P166" s="22"/>
      <c r="Q166" s="24">
        <v>2800000</v>
      </c>
      <c r="R166" s="24">
        <f t="shared" si="19"/>
        <v>2389.0294674586912</v>
      </c>
      <c r="S166" s="26">
        <f t="shared" si="20"/>
        <v>2.7620080408071299</v>
      </c>
      <c r="T166" s="27">
        <f t="shared" si="21"/>
        <v>0.68257984784534032</v>
      </c>
      <c r="U166" s="22"/>
      <c r="V166" s="38">
        <f t="shared" si="22"/>
        <v>3.6339927214873606</v>
      </c>
      <c r="W166" s="22"/>
      <c r="X166" s="42">
        <f>I166-'(A) Current Law'!J164</f>
        <v>1294972</v>
      </c>
      <c r="Y166" s="42">
        <f>J166-'(A) Current Law'!K164</f>
        <v>839.77847526652977</v>
      </c>
      <c r="Z166" s="38">
        <f>O166-'(A) Current Law'!P164</f>
        <v>1.1615111871263948</v>
      </c>
      <c r="AA166" s="44">
        <f>N166-'(A) Current Law'!O164</f>
        <v>0.63899999999999979</v>
      </c>
      <c r="AB166" s="42">
        <f>Q166-'(A) Current Law'!R164</f>
        <v>0</v>
      </c>
      <c r="AC166" s="42">
        <f>M166-'(A) Current Law'!N164</f>
        <v>117484</v>
      </c>
      <c r="AD166" s="38">
        <f>S166-'(A) Current Law'!T164</f>
        <v>0</v>
      </c>
    </row>
    <row r="167" spans="1:30">
      <c r="A167" s="28" t="s">
        <v>334</v>
      </c>
      <c r="B167" s="29" t="s">
        <v>335</v>
      </c>
      <c r="C167" s="30">
        <v>1920200131</v>
      </c>
      <c r="D167" s="21">
        <v>641.89</v>
      </c>
      <c r="E167" s="22"/>
      <c r="F167" s="48">
        <v>3500</v>
      </c>
      <c r="G167" s="45">
        <f t="shared" si="23"/>
        <v>0</v>
      </c>
      <c r="H167" s="22"/>
      <c r="I167" s="23">
        <v>2305066.9235999999</v>
      </c>
      <c r="J167" s="24">
        <f t="shared" si="16"/>
        <v>3591.0622125286263</v>
      </c>
      <c r="K167" s="26">
        <f t="shared" si="17"/>
        <v>1.20043056262035</v>
      </c>
      <c r="L167" s="22"/>
      <c r="M167" s="20">
        <v>0</v>
      </c>
      <c r="N167" s="26">
        <v>0.6</v>
      </c>
      <c r="O167" s="25">
        <f t="shared" si="18"/>
        <v>1.20043056262035</v>
      </c>
      <c r="P167" s="22"/>
      <c r="Q167" s="24">
        <v>1469840</v>
      </c>
      <c r="R167" s="24">
        <f t="shared" si="19"/>
        <v>2289.8627490691551</v>
      </c>
      <c r="S167" s="26">
        <f t="shared" si="20"/>
        <v>0.76546187882746264</v>
      </c>
      <c r="T167" s="27">
        <f t="shared" si="21"/>
        <v>0.63765610661942873</v>
      </c>
      <c r="U167" s="22"/>
      <c r="V167" s="38">
        <f t="shared" si="22"/>
        <v>0.76546187882746264</v>
      </c>
      <c r="W167" s="22"/>
      <c r="X167" s="42">
        <f>I167-'(A) Current Law'!J165</f>
        <v>622274.92359999986</v>
      </c>
      <c r="Y167" s="42">
        <f>J167-'(A) Current Law'!K165</f>
        <v>969.44168564707343</v>
      </c>
      <c r="Z167" s="38">
        <f>O167-'(A) Current Law'!P165</f>
        <v>0.32406774354084233</v>
      </c>
      <c r="AA167" s="44">
        <f>N167-'(A) Current Law'!O165</f>
        <v>0.16199999999999998</v>
      </c>
      <c r="AB167" s="42">
        <f>Q167-'(A) Current Law'!R165</f>
        <v>0</v>
      </c>
      <c r="AC167" s="42">
        <f>M167-'(A) Current Law'!N165</f>
        <v>0</v>
      </c>
      <c r="AD167" s="38">
        <f>S167-'(A) Current Law'!T165</f>
        <v>0</v>
      </c>
    </row>
    <row r="168" spans="1:30">
      <c r="A168" s="28" t="s">
        <v>336</v>
      </c>
      <c r="B168" s="29" t="s">
        <v>337</v>
      </c>
      <c r="C168" s="30">
        <v>701150330</v>
      </c>
      <c r="D168" s="21">
        <v>1851.5700000000002</v>
      </c>
      <c r="E168" s="22"/>
      <c r="F168" s="48">
        <v>3500</v>
      </c>
      <c r="G168" s="45">
        <f t="shared" si="23"/>
        <v>0</v>
      </c>
      <c r="H168" s="22"/>
      <c r="I168" s="23">
        <v>6480495.0000000009</v>
      </c>
      <c r="J168" s="24">
        <f t="shared" si="16"/>
        <v>3500</v>
      </c>
      <c r="K168" s="26">
        <f t="shared" si="17"/>
        <v>9.2426612706578926</v>
      </c>
      <c r="L168" s="22"/>
      <c r="M168" s="20">
        <v>1985099</v>
      </c>
      <c r="N168" s="26">
        <v>4.6210000000000004</v>
      </c>
      <c r="O168" s="25">
        <f t="shared" si="18"/>
        <v>6.4114581533463735</v>
      </c>
      <c r="P168" s="22"/>
      <c r="Q168" s="24">
        <v>1700000</v>
      </c>
      <c r="R168" s="24">
        <f t="shared" si="19"/>
        <v>1990.2563770205822</v>
      </c>
      <c r="S168" s="26">
        <f t="shared" si="20"/>
        <v>2.4245870354222041</v>
      </c>
      <c r="T168" s="27">
        <f t="shared" si="21"/>
        <v>0.56864467914873773</v>
      </c>
      <c r="U168" s="22"/>
      <c r="V168" s="38">
        <f t="shared" si="22"/>
        <v>5.2557901527337227</v>
      </c>
      <c r="W168" s="22"/>
      <c r="X168" s="42">
        <f>I168-'(A) Current Law'!J166</f>
        <v>-309749.99999999907</v>
      </c>
      <c r="Y168" s="42">
        <f>J168-'(A) Current Law'!K166</f>
        <v>-167.29046160825646</v>
      </c>
      <c r="Z168" s="38">
        <f>O168-'(A) Current Law'!P166</f>
        <v>-0.74209905884234484</v>
      </c>
      <c r="AA168" s="44">
        <f>N168-'(A) Current Law'!O166</f>
        <v>0.8230000000000004</v>
      </c>
      <c r="AB168" s="42">
        <f>Q168-'(A) Current Law'!R166</f>
        <v>0</v>
      </c>
      <c r="AC168" s="42">
        <f>M168-'(A) Current Law'!N166</f>
        <v>210573</v>
      </c>
      <c r="AD168" s="38">
        <f>S168-'(A) Current Law'!T166</f>
        <v>0</v>
      </c>
    </row>
    <row r="169" spans="1:30">
      <c r="A169" s="28" t="s">
        <v>338</v>
      </c>
      <c r="B169" s="29" t="s">
        <v>339</v>
      </c>
      <c r="C169" s="30">
        <v>7738380352</v>
      </c>
      <c r="D169" s="21">
        <v>6453.75</v>
      </c>
      <c r="E169" s="22"/>
      <c r="F169" s="48">
        <v>3500</v>
      </c>
      <c r="G169" s="45">
        <f t="shared" si="23"/>
        <v>0</v>
      </c>
      <c r="H169" s="22"/>
      <c r="I169" s="23">
        <v>22588125</v>
      </c>
      <c r="J169" s="24">
        <f t="shared" si="16"/>
        <v>3500</v>
      </c>
      <c r="K169" s="26">
        <f t="shared" si="17"/>
        <v>2.9189732182344916</v>
      </c>
      <c r="L169" s="22"/>
      <c r="M169" s="20">
        <v>0</v>
      </c>
      <c r="N169" s="26">
        <v>1.4590000000000001</v>
      </c>
      <c r="O169" s="25">
        <f t="shared" si="18"/>
        <v>2.9189732182344916</v>
      </c>
      <c r="P169" s="22"/>
      <c r="Q169" s="24">
        <v>13200000</v>
      </c>
      <c r="R169" s="24">
        <f t="shared" si="19"/>
        <v>2045.3224869262058</v>
      </c>
      <c r="S169" s="26">
        <f t="shared" si="20"/>
        <v>1.7057833034258174</v>
      </c>
      <c r="T169" s="27">
        <f t="shared" si="21"/>
        <v>0.58437785340748738</v>
      </c>
      <c r="U169" s="22"/>
      <c r="V169" s="38">
        <f t="shared" si="22"/>
        <v>1.7057833034258174</v>
      </c>
      <c r="W169" s="22"/>
      <c r="X169" s="42">
        <f>I169-'(A) Current Law'!J167</f>
        <v>7052335</v>
      </c>
      <c r="Y169" s="42">
        <f>J169-'(A) Current Law'!K167</f>
        <v>1092.7499515785398</v>
      </c>
      <c r="Z169" s="38">
        <f>O169-'(A) Current Law'!P167</f>
        <v>0.91134509796708407</v>
      </c>
      <c r="AA169" s="44">
        <f>N169-'(A) Current Law'!O167</f>
        <v>0.45500000000000007</v>
      </c>
      <c r="AB169" s="42">
        <f>Q169-'(A) Current Law'!R167</f>
        <v>0</v>
      </c>
      <c r="AC169" s="42">
        <f>M169-'(A) Current Law'!N167</f>
        <v>0</v>
      </c>
      <c r="AD169" s="38">
        <f>S169-'(A) Current Law'!T167</f>
        <v>0</v>
      </c>
    </row>
    <row r="170" spans="1:30">
      <c r="A170" s="28" t="s">
        <v>340</v>
      </c>
      <c r="B170" s="29" t="s">
        <v>341</v>
      </c>
      <c r="C170" s="30">
        <v>2008981116</v>
      </c>
      <c r="D170" s="21">
        <v>2043.0800000000002</v>
      </c>
      <c r="E170" s="22"/>
      <c r="F170" s="48">
        <v>3500</v>
      </c>
      <c r="G170" s="45">
        <f t="shared" si="23"/>
        <v>0</v>
      </c>
      <c r="H170" s="22"/>
      <c r="I170" s="23">
        <v>7150780.0000000009</v>
      </c>
      <c r="J170" s="24">
        <f t="shared" si="16"/>
        <v>3500</v>
      </c>
      <c r="K170" s="26">
        <f t="shared" si="17"/>
        <v>3.5594062796556427</v>
      </c>
      <c r="L170" s="22"/>
      <c r="M170" s="20">
        <v>0</v>
      </c>
      <c r="N170" s="26">
        <v>1.78</v>
      </c>
      <c r="O170" s="25">
        <f t="shared" si="18"/>
        <v>3.5594062796556427</v>
      </c>
      <c r="P170" s="22"/>
      <c r="Q170" s="24">
        <v>3533292</v>
      </c>
      <c r="R170" s="24">
        <f t="shared" si="19"/>
        <v>1729.3948352487419</v>
      </c>
      <c r="S170" s="26">
        <f t="shared" si="20"/>
        <v>1.7587482390252593</v>
      </c>
      <c r="T170" s="27">
        <f t="shared" si="21"/>
        <v>0.49411281007106911</v>
      </c>
      <c r="U170" s="22"/>
      <c r="V170" s="38">
        <f t="shared" si="22"/>
        <v>1.7587482390252593</v>
      </c>
      <c r="W170" s="22"/>
      <c r="X170" s="42">
        <f>I170-'(A) Current Law'!J168</f>
        <v>1944377.0000000009</v>
      </c>
      <c r="Y170" s="42">
        <f>J170-'(A) Current Law'!K168</f>
        <v>951.68911643205365</v>
      </c>
      <c r="Z170" s="38">
        <f>O170-'(A) Current Law'!P168</f>
        <v>0.9968376427486545</v>
      </c>
      <c r="AA170" s="44">
        <f>N170-'(A) Current Law'!O168</f>
        <v>0.48399999999999999</v>
      </c>
      <c r="AB170" s="42">
        <f>Q170-'(A) Current Law'!R168</f>
        <v>0</v>
      </c>
      <c r="AC170" s="42">
        <f>M170-'(A) Current Law'!N168</f>
        <v>-58251</v>
      </c>
      <c r="AD170" s="38">
        <f>S170-'(A) Current Law'!T168</f>
        <v>0</v>
      </c>
    </row>
    <row r="171" spans="1:30">
      <c r="A171" s="28" t="s">
        <v>342</v>
      </c>
      <c r="B171" s="29" t="s">
        <v>343</v>
      </c>
      <c r="C171" s="30">
        <v>52709625</v>
      </c>
      <c r="D171" s="21">
        <v>41.89</v>
      </c>
      <c r="E171" s="22"/>
      <c r="F171" s="48">
        <v>3500</v>
      </c>
      <c r="G171" s="45">
        <f t="shared" si="23"/>
        <v>0</v>
      </c>
      <c r="H171" s="22"/>
      <c r="I171" s="23">
        <v>452693.75760000001</v>
      </c>
      <c r="J171" s="24">
        <f t="shared" si="16"/>
        <v>10806.726130341371</v>
      </c>
      <c r="K171" s="26">
        <f t="shared" si="17"/>
        <v>8.5884458028301296</v>
      </c>
      <c r="L171" s="22"/>
      <c r="M171" s="20">
        <v>131992</v>
      </c>
      <c r="N171" s="26">
        <v>4.2939999999999996</v>
      </c>
      <c r="O171" s="25">
        <f t="shared" si="18"/>
        <v>6.084311121545638</v>
      </c>
      <c r="P171" s="22"/>
      <c r="Q171" s="24">
        <v>0</v>
      </c>
      <c r="R171" s="24">
        <f t="shared" si="19"/>
        <v>3150.9190737646218</v>
      </c>
      <c r="S171" s="26">
        <f t="shared" si="20"/>
        <v>0</v>
      </c>
      <c r="T171" s="27">
        <f t="shared" si="21"/>
        <v>0.29157017914222727</v>
      </c>
      <c r="U171" s="22"/>
      <c r="V171" s="38">
        <f t="shared" si="22"/>
        <v>2.5041346812844902</v>
      </c>
      <c r="W171" s="22"/>
      <c r="X171" s="42">
        <f>I171-'(A) Current Law'!J169</f>
        <v>7855.7576000000117</v>
      </c>
      <c r="Y171" s="42">
        <f>J171-'(A) Current Law'!K169</f>
        <v>187.53300549057167</v>
      </c>
      <c r="Z171" s="38">
        <f>O171-'(A) Current Law'!P169</f>
        <v>0.59770407397130931</v>
      </c>
      <c r="AA171" s="44">
        <f>N171-'(A) Current Law'!O169</f>
        <v>7.3999999999999844E-2</v>
      </c>
      <c r="AB171" s="42">
        <f>Q171-'(A) Current Law'!R169</f>
        <v>0</v>
      </c>
      <c r="AC171" s="42">
        <f>M171-'(A) Current Law'!N169</f>
        <v>-23649</v>
      </c>
      <c r="AD171" s="38">
        <f>S171-'(A) Current Law'!T169</f>
        <v>0</v>
      </c>
    </row>
    <row r="172" spans="1:30">
      <c r="A172" s="28" t="s">
        <v>344</v>
      </c>
      <c r="B172" s="29" t="s">
        <v>345</v>
      </c>
      <c r="C172" s="30">
        <v>11367474204</v>
      </c>
      <c r="D172" s="21">
        <v>13316.62</v>
      </c>
      <c r="E172" s="22"/>
      <c r="F172" s="48">
        <v>3500</v>
      </c>
      <c r="G172" s="45">
        <f t="shared" si="23"/>
        <v>0</v>
      </c>
      <c r="H172" s="22"/>
      <c r="I172" s="23">
        <v>46608170</v>
      </c>
      <c r="J172" s="24">
        <f t="shared" si="16"/>
        <v>3500</v>
      </c>
      <c r="K172" s="26">
        <f t="shared" si="17"/>
        <v>4.1001342218660559</v>
      </c>
      <c r="L172" s="22"/>
      <c r="M172" s="20">
        <v>2955641</v>
      </c>
      <c r="N172" s="26">
        <v>2.0499999999999998</v>
      </c>
      <c r="O172" s="25">
        <f t="shared" si="18"/>
        <v>3.8401256265564694</v>
      </c>
      <c r="P172" s="22"/>
      <c r="Q172" s="24">
        <v>27500000</v>
      </c>
      <c r="R172" s="24">
        <f t="shared" si="19"/>
        <v>2287.0398794889393</v>
      </c>
      <c r="S172" s="26">
        <f t="shared" si="20"/>
        <v>2.4191829694518479</v>
      </c>
      <c r="T172" s="27">
        <f t="shared" si="21"/>
        <v>0.65343996556826844</v>
      </c>
      <c r="U172" s="22"/>
      <c r="V172" s="38">
        <f t="shared" si="22"/>
        <v>2.6791915647614344</v>
      </c>
      <c r="W172" s="22"/>
      <c r="X172" s="42">
        <f>I172-'(A) Current Law'!J170</f>
        <v>15092668</v>
      </c>
      <c r="Y172" s="42">
        <f>J172-'(A) Current Law'!K170</f>
        <v>1133.3707802730723</v>
      </c>
      <c r="Z172" s="38">
        <f>O172-'(A) Current Law'!P170</f>
        <v>1.1867161304182368</v>
      </c>
      <c r="AA172" s="44">
        <f>N172-'(A) Current Law'!O170</f>
        <v>0.66399999999999992</v>
      </c>
      <c r="AB172" s="42">
        <f>Q172-'(A) Current Law'!R170</f>
        <v>0</v>
      </c>
      <c r="AC172" s="42">
        <f>M172-'(A) Current Law'!N170</f>
        <v>1602703</v>
      </c>
      <c r="AD172" s="38">
        <f>S172-'(A) Current Law'!T170</f>
        <v>0</v>
      </c>
    </row>
    <row r="173" spans="1:30">
      <c r="A173" s="28" t="s">
        <v>346</v>
      </c>
      <c r="B173" s="29" t="s">
        <v>347</v>
      </c>
      <c r="C173" s="30">
        <v>166273135</v>
      </c>
      <c r="D173" s="21">
        <v>342.51000000000005</v>
      </c>
      <c r="E173" s="22"/>
      <c r="F173" s="48">
        <v>3500</v>
      </c>
      <c r="G173" s="45">
        <f t="shared" si="23"/>
        <v>0</v>
      </c>
      <c r="H173" s="22"/>
      <c r="I173" s="23">
        <v>1347264.6460000002</v>
      </c>
      <c r="J173" s="24">
        <f t="shared" si="16"/>
        <v>3933.5045575311669</v>
      </c>
      <c r="K173" s="26">
        <f t="shared" si="17"/>
        <v>8.1027199372887271</v>
      </c>
      <c r="L173" s="22"/>
      <c r="M173" s="20">
        <v>375977</v>
      </c>
      <c r="N173" s="26">
        <v>4.0510000000000002</v>
      </c>
      <c r="O173" s="25">
        <f t="shared" si="18"/>
        <v>5.8415188118032431</v>
      </c>
      <c r="P173" s="22"/>
      <c r="Q173" s="24">
        <v>250000</v>
      </c>
      <c r="R173" s="24">
        <f t="shared" si="19"/>
        <v>1827.6167119208196</v>
      </c>
      <c r="S173" s="26">
        <f t="shared" si="20"/>
        <v>1.5035501676202834</v>
      </c>
      <c r="T173" s="27">
        <f t="shared" si="21"/>
        <v>0.46462809059713123</v>
      </c>
      <c r="U173" s="22"/>
      <c r="V173" s="38">
        <f t="shared" si="22"/>
        <v>3.7647512931057685</v>
      </c>
      <c r="W173" s="22"/>
      <c r="X173" s="42">
        <f>I173-'(A) Current Law'!J171</f>
        <v>338660.64600000018</v>
      </c>
      <c r="Y173" s="42">
        <f>J173-'(A) Current Law'!K171</f>
        <v>988.76133835508472</v>
      </c>
      <c r="Z173" s="38">
        <f>O173-'(A) Current Law'!P171</f>
        <v>1.5415577868306878</v>
      </c>
      <c r="AA173" s="44">
        <f>N173-'(A) Current Law'!O171</f>
        <v>1.0180000000000002</v>
      </c>
      <c r="AB173" s="42">
        <f>Q173-'(A) Current Law'!R171</f>
        <v>0</v>
      </c>
      <c r="AC173" s="42">
        <f>M173-'(A) Current Law'!N171</f>
        <v>82341</v>
      </c>
      <c r="AD173" s="38">
        <f>S173-'(A) Current Law'!T171</f>
        <v>0</v>
      </c>
    </row>
    <row r="174" spans="1:30">
      <c r="A174" s="28" t="s">
        <v>348</v>
      </c>
      <c r="B174" s="29" t="s">
        <v>349</v>
      </c>
      <c r="C174" s="30">
        <v>23667332954</v>
      </c>
      <c r="D174" s="21">
        <v>18681.169999999998</v>
      </c>
      <c r="E174" s="22"/>
      <c r="F174" s="48">
        <v>3500</v>
      </c>
      <c r="G174" s="45">
        <f t="shared" si="23"/>
        <v>0</v>
      </c>
      <c r="H174" s="22"/>
      <c r="I174" s="23">
        <v>65384094.999999993</v>
      </c>
      <c r="J174" s="24">
        <f t="shared" si="16"/>
        <v>3500</v>
      </c>
      <c r="K174" s="26">
        <f t="shared" si="17"/>
        <v>2.7626304631401006</v>
      </c>
      <c r="L174" s="22"/>
      <c r="M174" s="20">
        <v>0</v>
      </c>
      <c r="N174" s="26">
        <v>1.381</v>
      </c>
      <c r="O174" s="25">
        <f t="shared" si="18"/>
        <v>2.7626304631401006</v>
      </c>
      <c r="P174" s="22"/>
      <c r="Q174" s="24">
        <v>44500000</v>
      </c>
      <c r="R174" s="24">
        <f t="shared" si="19"/>
        <v>2382.0777820661128</v>
      </c>
      <c r="S174" s="26">
        <f t="shared" si="20"/>
        <v>1.8802287560871571</v>
      </c>
      <c r="T174" s="27">
        <f t="shared" si="21"/>
        <v>0.68059365201888933</v>
      </c>
      <c r="U174" s="22"/>
      <c r="V174" s="38">
        <f t="shared" si="22"/>
        <v>1.8802287560871571</v>
      </c>
      <c r="W174" s="22"/>
      <c r="X174" s="42">
        <f>I174-'(A) Current Law'!J172</f>
        <v>20836406.999999993</v>
      </c>
      <c r="Y174" s="42">
        <f>J174-'(A) Current Law'!K172</f>
        <v>1115.3694870289173</v>
      </c>
      <c r="Z174" s="38">
        <f>O174-'(A) Current Law'!P172</f>
        <v>0.88038677786372377</v>
      </c>
      <c r="AA174" s="44">
        <f>N174-'(A) Current Law'!O172</f>
        <v>0.46899999999999997</v>
      </c>
      <c r="AB174" s="42">
        <f>Q174-'(A) Current Law'!R172</f>
        <v>0</v>
      </c>
      <c r="AC174" s="42">
        <f>M174-'(A) Current Law'!N172</f>
        <v>0</v>
      </c>
      <c r="AD174" s="38">
        <f>S174-'(A) Current Law'!T172</f>
        <v>0</v>
      </c>
    </row>
    <row r="175" spans="1:30">
      <c r="A175" s="28" t="s">
        <v>350</v>
      </c>
      <c r="B175" s="29" t="s">
        <v>351</v>
      </c>
      <c r="C175" s="30">
        <v>3998286107</v>
      </c>
      <c r="D175" s="21">
        <v>5344.88</v>
      </c>
      <c r="E175" s="22"/>
      <c r="F175" s="48">
        <v>3500</v>
      </c>
      <c r="G175" s="45">
        <f t="shared" si="23"/>
        <v>0</v>
      </c>
      <c r="H175" s="22"/>
      <c r="I175" s="23">
        <v>18707080</v>
      </c>
      <c r="J175" s="24">
        <f t="shared" si="16"/>
        <v>3500</v>
      </c>
      <c r="K175" s="26">
        <f t="shared" si="17"/>
        <v>4.6787747298145019</v>
      </c>
      <c r="L175" s="22"/>
      <c r="M175" s="20">
        <v>2195423</v>
      </c>
      <c r="N175" s="26">
        <v>2.339</v>
      </c>
      <c r="O175" s="25">
        <f t="shared" si="18"/>
        <v>4.1296837090002674</v>
      </c>
      <c r="P175" s="22"/>
      <c r="Q175" s="24">
        <v>3200000</v>
      </c>
      <c r="R175" s="24">
        <f t="shared" si="19"/>
        <v>1009.4563395249285</v>
      </c>
      <c r="S175" s="26">
        <f t="shared" si="20"/>
        <v>0.80034292553441821</v>
      </c>
      <c r="T175" s="27">
        <f t="shared" si="21"/>
        <v>0.28841609700712245</v>
      </c>
      <c r="U175" s="22"/>
      <c r="V175" s="38">
        <f t="shared" si="22"/>
        <v>1.3494339463486524</v>
      </c>
      <c r="W175" s="22"/>
      <c r="X175" s="42">
        <f>I175-'(A) Current Law'!J173</f>
        <v>5752238</v>
      </c>
      <c r="Y175" s="42">
        <f>J175-'(A) Current Law'!K173</f>
        <v>1076.2146203469488</v>
      </c>
      <c r="Z175" s="38">
        <f>O175-'(A) Current Law'!P173</f>
        <v>1.2425956690047344</v>
      </c>
      <c r="AA175" s="44">
        <f>N175-'(A) Current Law'!O173</f>
        <v>0.71899999999999986</v>
      </c>
      <c r="AB175" s="42">
        <f>Q175-'(A) Current Law'!R173</f>
        <v>0</v>
      </c>
      <c r="AC175" s="42">
        <f>M175-'(A) Current Law'!N173</f>
        <v>783985</v>
      </c>
      <c r="AD175" s="38">
        <f>S175-'(A) Current Law'!T173</f>
        <v>0</v>
      </c>
    </row>
    <row r="176" spans="1:30">
      <c r="A176" s="28" t="s">
        <v>352</v>
      </c>
      <c r="B176" s="29" t="s">
        <v>353</v>
      </c>
      <c r="C176" s="30">
        <v>94451689</v>
      </c>
      <c r="D176" s="21">
        <v>111.46000000000001</v>
      </c>
      <c r="E176" s="22"/>
      <c r="F176" s="48">
        <v>3500</v>
      </c>
      <c r="G176" s="45">
        <f t="shared" si="23"/>
        <v>0</v>
      </c>
      <c r="H176" s="22"/>
      <c r="I176" s="23">
        <v>618984.80560000008</v>
      </c>
      <c r="J176" s="24">
        <f t="shared" si="16"/>
        <v>5553.4254943477481</v>
      </c>
      <c r="K176" s="26">
        <f t="shared" si="17"/>
        <v>6.5534540689897041</v>
      </c>
      <c r="L176" s="22"/>
      <c r="M176" s="20">
        <v>140438</v>
      </c>
      <c r="N176" s="26">
        <v>3.2770000000000001</v>
      </c>
      <c r="O176" s="25">
        <f t="shared" si="18"/>
        <v>5.0665775346801905</v>
      </c>
      <c r="P176" s="22"/>
      <c r="Q176" s="24">
        <v>333000</v>
      </c>
      <c r="R176" s="24">
        <f t="shared" si="19"/>
        <v>4247.6045218015424</v>
      </c>
      <c r="S176" s="26">
        <f t="shared" si="20"/>
        <v>3.5256119136207293</v>
      </c>
      <c r="T176" s="27">
        <f t="shared" si="21"/>
        <v>0.76486207046889088</v>
      </c>
      <c r="U176" s="22"/>
      <c r="V176" s="38">
        <f t="shared" si="22"/>
        <v>5.0124884479302434</v>
      </c>
      <c r="W176" s="22"/>
      <c r="X176" s="42">
        <f>I176-'(A) Current Law'!J174</f>
        <v>-268.19439999992028</v>
      </c>
      <c r="Y176" s="42">
        <f>J176-'(A) Current Law'!K174</f>
        <v>-2.4061941503678099</v>
      </c>
      <c r="Z176" s="38">
        <f>O176-'(A) Current Law'!P174</f>
        <v>0.52137559551740864</v>
      </c>
      <c r="AA176" s="44">
        <f>N176-'(A) Current Law'!O174</f>
        <v>-9.9999999999988987E-4</v>
      </c>
      <c r="AB176" s="42">
        <f>Q176-'(A) Current Law'!R174</f>
        <v>0</v>
      </c>
      <c r="AC176" s="42">
        <f>M176-'(A) Current Law'!N174</f>
        <v>-49513</v>
      </c>
      <c r="AD176" s="38">
        <f>S176-'(A) Current Law'!T174</f>
        <v>0</v>
      </c>
    </row>
    <row r="177" spans="1:30">
      <c r="A177" s="28" t="s">
        <v>354</v>
      </c>
      <c r="B177" s="29" t="s">
        <v>355</v>
      </c>
      <c r="C177" s="30">
        <v>147599910</v>
      </c>
      <c r="D177" s="21">
        <v>274.53999999999996</v>
      </c>
      <c r="E177" s="22"/>
      <c r="F177" s="48">
        <v>3500</v>
      </c>
      <c r="G177" s="45">
        <f t="shared" si="23"/>
        <v>0</v>
      </c>
      <c r="H177" s="22"/>
      <c r="I177" s="23">
        <v>1112869.7104</v>
      </c>
      <c r="J177" s="24">
        <f t="shared" si="16"/>
        <v>4053.579479857216</v>
      </c>
      <c r="K177" s="26">
        <f t="shared" si="17"/>
        <v>7.53977228305898</v>
      </c>
      <c r="L177" s="22"/>
      <c r="M177" s="20">
        <v>292239</v>
      </c>
      <c r="N177" s="26">
        <v>3.77</v>
      </c>
      <c r="O177" s="25">
        <f t="shared" si="18"/>
        <v>5.5598320513881072</v>
      </c>
      <c r="P177" s="22"/>
      <c r="Q177" s="24">
        <v>306400</v>
      </c>
      <c r="R177" s="24">
        <f t="shared" si="19"/>
        <v>2180.5165003278212</v>
      </c>
      <c r="S177" s="26">
        <f t="shared" si="20"/>
        <v>2.0758820245893106</v>
      </c>
      <c r="T177" s="27">
        <f t="shared" si="21"/>
        <v>0.53792370697629155</v>
      </c>
      <c r="U177" s="22"/>
      <c r="V177" s="38">
        <f t="shared" si="22"/>
        <v>4.0558222562601829</v>
      </c>
      <c r="W177" s="22"/>
      <c r="X177" s="42">
        <f>I177-'(A) Current Law'!J175</f>
        <v>107710.71039999998</v>
      </c>
      <c r="Y177" s="42">
        <f>J177-'(A) Current Law'!K175</f>
        <v>392.33157426968728</v>
      </c>
      <c r="Z177" s="38">
        <f>O177-'(A) Current Law'!P175</f>
        <v>0.88781700747649506</v>
      </c>
      <c r="AA177" s="44">
        <f>N177-'(A) Current Law'!O175</f>
        <v>0.36500000000000021</v>
      </c>
      <c r="AB177" s="42">
        <f>Q177-'(A) Current Law'!R175</f>
        <v>0</v>
      </c>
      <c r="AC177" s="42">
        <f>M177-'(A) Current Law'!N175</f>
        <v>-23331</v>
      </c>
      <c r="AD177" s="38">
        <f>S177-'(A) Current Law'!T175</f>
        <v>0</v>
      </c>
    </row>
    <row r="178" spans="1:30">
      <c r="A178" s="28" t="s">
        <v>356</v>
      </c>
      <c r="B178" s="29" t="s">
        <v>357</v>
      </c>
      <c r="C178" s="30">
        <v>2119596716</v>
      </c>
      <c r="D178" s="21">
        <v>877.66</v>
      </c>
      <c r="E178" s="22"/>
      <c r="F178" s="48">
        <v>3500</v>
      </c>
      <c r="G178" s="45">
        <f t="shared" si="23"/>
        <v>0</v>
      </c>
      <c r="H178" s="22"/>
      <c r="I178" s="23">
        <v>3071810</v>
      </c>
      <c r="J178" s="24">
        <f t="shared" si="16"/>
        <v>3500</v>
      </c>
      <c r="K178" s="26">
        <f t="shared" si="17"/>
        <v>1.4492426681038508</v>
      </c>
      <c r="L178" s="22"/>
      <c r="M178" s="20">
        <v>0</v>
      </c>
      <c r="N178" s="26">
        <v>0.72499999999999998</v>
      </c>
      <c r="O178" s="25">
        <f t="shared" si="18"/>
        <v>1.4492426681038508</v>
      </c>
      <c r="P178" s="22"/>
      <c r="Q178" s="24">
        <v>2588182</v>
      </c>
      <c r="R178" s="24">
        <f t="shared" si="19"/>
        <v>2948.957455050931</v>
      </c>
      <c r="S178" s="26">
        <f t="shared" si="20"/>
        <v>1.2210728486522151</v>
      </c>
      <c r="T178" s="27">
        <f t="shared" si="21"/>
        <v>0.84255927287169452</v>
      </c>
      <c r="U178" s="22"/>
      <c r="V178" s="38">
        <f t="shared" si="22"/>
        <v>1.2210728486522151</v>
      </c>
      <c r="W178" s="22"/>
      <c r="X178" s="42">
        <f>I178-'(A) Current Law'!J176</f>
        <v>473934</v>
      </c>
      <c r="Y178" s="42">
        <f>J178-'(A) Current Law'!K176</f>
        <v>539.997265455871</v>
      </c>
      <c r="Z178" s="38">
        <f>O178-'(A) Current Law'!P176</f>
        <v>0.2235963079308716</v>
      </c>
      <c r="AA178" s="44">
        <f>N178-'(A) Current Law'!O176</f>
        <v>0.11199999999999999</v>
      </c>
      <c r="AB178" s="42">
        <f>Q178-'(A) Current Law'!R176</f>
        <v>0</v>
      </c>
      <c r="AC178" s="42">
        <f>M178-'(A) Current Law'!N176</f>
        <v>0</v>
      </c>
      <c r="AD178" s="38">
        <f>S178-'(A) Current Law'!T176</f>
        <v>0</v>
      </c>
    </row>
    <row r="179" spans="1:30">
      <c r="A179" s="28" t="s">
        <v>358</v>
      </c>
      <c r="B179" s="29" t="s">
        <v>359</v>
      </c>
      <c r="C179" s="30">
        <v>852125247</v>
      </c>
      <c r="D179" s="21">
        <v>651.16</v>
      </c>
      <c r="E179" s="22"/>
      <c r="F179" s="48">
        <v>3500</v>
      </c>
      <c r="G179" s="45">
        <f t="shared" si="23"/>
        <v>0</v>
      </c>
      <c r="H179" s="22"/>
      <c r="I179" s="23">
        <v>2365027.952</v>
      </c>
      <c r="J179" s="24">
        <f t="shared" si="16"/>
        <v>3632.0227778119051</v>
      </c>
      <c r="K179" s="26">
        <f t="shared" si="17"/>
        <v>2.775446403361876</v>
      </c>
      <c r="L179" s="22"/>
      <c r="M179" s="20">
        <v>0</v>
      </c>
      <c r="N179" s="26">
        <v>1.3879999999999999</v>
      </c>
      <c r="O179" s="25">
        <f t="shared" si="18"/>
        <v>2.775446403361876</v>
      </c>
      <c r="P179" s="22"/>
      <c r="Q179" s="24">
        <v>1493197</v>
      </c>
      <c r="R179" s="24">
        <f t="shared" si="19"/>
        <v>2293.133792001966</v>
      </c>
      <c r="S179" s="26">
        <f t="shared" si="20"/>
        <v>1.7523210411344614</v>
      </c>
      <c r="T179" s="27">
        <f t="shared" si="21"/>
        <v>0.63136547656329767</v>
      </c>
      <c r="U179" s="22"/>
      <c r="V179" s="38">
        <f t="shared" si="22"/>
        <v>1.7523210411344614</v>
      </c>
      <c r="W179" s="22"/>
      <c r="X179" s="42">
        <f>I179-'(A) Current Law'!J177</f>
        <v>402856.95200000005</v>
      </c>
      <c r="Y179" s="42">
        <f>J179-'(A) Current Law'!K177</f>
        <v>618.67582775354776</v>
      </c>
      <c r="Z179" s="38">
        <f>O179-'(A) Current Law'!P177</f>
        <v>0.47276729966434194</v>
      </c>
      <c r="AA179" s="44">
        <f>N179-'(A) Current Law'!O177</f>
        <v>0.23699999999999988</v>
      </c>
      <c r="AB179" s="42">
        <f>Q179-'(A) Current Law'!R177</f>
        <v>0</v>
      </c>
      <c r="AC179" s="42">
        <f>M179-'(A) Current Law'!N177</f>
        <v>0</v>
      </c>
      <c r="AD179" s="38">
        <f>S179-'(A) Current Law'!T177</f>
        <v>0</v>
      </c>
    </row>
    <row r="180" spans="1:30">
      <c r="A180" s="28" t="s">
        <v>360</v>
      </c>
      <c r="B180" s="29" t="s">
        <v>361</v>
      </c>
      <c r="C180" s="30">
        <v>175393298</v>
      </c>
      <c r="D180" s="21">
        <v>206.97</v>
      </c>
      <c r="E180" s="22"/>
      <c r="F180" s="48">
        <v>3500</v>
      </c>
      <c r="G180" s="45">
        <f t="shared" si="23"/>
        <v>0</v>
      </c>
      <c r="H180" s="22"/>
      <c r="I180" s="23">
        <v>909472.81040000007</v>
      </c>
      <c r="J180" s="24">
        <f t="shared" si="16"/>
        <v>4394.2253002850657</v>
      </c>
      <c r="K180" s="26">
        <f t="shared" si="17"/>
        <v>5.185333879747219</v>
      </c>
      <c r="L180" s="22"/>
      <c r="M180" s="20">
        <v>140823</v>
      </c>
      <c r="N180" s="26">
        <v>2.593</v>
      </c>
      <c r="O180" s="25">
        <f t="shared" si="18"/>
        <v>4.3824354702538297</v>
      </c>
      <c r="P180" s="22"/>
      <c r="Q180" s="24">
        <v>698000</v>
      </c>
      <c r="R180" s="24">
        <f t="shared" si="19"/>
        <v>4052.872396965744</v>
      </c>
      <c r="S180" s="26">
        <f t="shared" si="20"/>
        <v>3.9796275454037016</v>
      </c>
      <c r="T180" s="27">
        <f t="shared" si="21"/>
        <v>0.92231784216954527</v>
      </c>
      <c r="U180" s="22"/>
      <c r="V180" s="38">
        <f t="shared" si="22"/>
        <v>4.78252595489709</v>
      </c>
      <c r="W180" s="22"/>
      <c r="X180" s="42">
        <f>I180-'(A) Current Law'!J178</f>
        <v>-254154.18959999993</v>
      </c>
      <c r="Y180" s="42">
        <f>J180-'(A) Current Law'!K178</f>
        <v>-1227.9759849253514</v>
      </c>
      <c r="Z180" s="38">
        <f>O180-'(A) Current Law'!P178</f>
        <v>-1.0531199977777943</v>
      </c>
      <c r="AA180" s="44">
        <f>N180-'(A) Current Law'!O178</f>
        <v>0.12699999999999978</v>
      </c>
      <c r="AB180" s="42">
        <f>Q180-'(A) Current Law'!R178</f>
        <v>0</v>
      </c>
      <c r="AC180" s="42">
        <f>M180-'(A) Current Law'!N178</f>
        <v>-69444</v>
      </c>
      <c r="AD180" s="38">
        <f>S180-'(A) Current Law'!T178</f>
        <v>0</v>
      </c>
    </row>
    <row r="181" spans="1:30">
      <c r="A181" s="28" t="s">
        <v>362</v>
      </c>
      <c r="B181" s="29" t="s">
        <v>363</v>
      </c>
      <c r="C181" s="30">
        <v>344643227</v>
      </c>
      <c r="D181" s="21">
        <v>1011.8399999999999</v>
      </c>
      <c r="E181" s="22"/>
      <c r="F181" s="48">
        <v>3500</v>
      </c>
      <c r="G181" s="45">
        <f t="shared" si="23"/>
        <v>0</v>
      </c>
      <c r="H181" s="22"/>
      <c r="I181" s="23">
        <v>3541439.9999999995</v>
      </c>
      <c r="J181" s="24">
        <f t="shared" si="16"/>
        <v>3500</v>
      </c>
      <c r="K181" s="26">
        <f t="shared" si="17"/>
        <v>10.275669801571349</v>
      </c>
      <c r="L181" s="22"/>
      <c r="M181" s="20">
        <v>1153828</v>
      </c>
      <c r="N181" s="26">
        <v>5.1379999999999999</v>
      </c>
      <c r="O181" s="25">
        <f t="shared" si="18"/>
        <v>6.9277786793703608</v>
      </c>
      <c r="P181" s="22"/>
      <c r="Q181" s="24">
        <v>814579</v>
      </c>
      <c r="R181" s="24">
        <f t="shared" si="19"/>
        <v>1945.373774509804</v>
      </c>
      <c r="S181" s="26">
        <f t="shared" si="20"/>
        <v>2.3635427485130878</v>
      </c>
      <c r="T181" s="27">
        <f t="shared" si="21"/>
        <v>0.55582107843137263</v>
      </c>
      <c r="U181" s="22"/>
      <c r="V181" s="38">
        <f t="shared" si="22"/>
        <v>5.7114338707140764</v>
      </c>
      <c r="W181" s="22"/>
      <c r="X181" s="42">
        <f>I181-'(A) Current Law'!J179</f>
        <v>730173.99999999953</v>
      </c>
      <c r="Y181" s="42">
        <f>J181-'(A) Current Law'!K179</f>
        <v>721.62990196078408</v>
      </c>
      <c r="Z181" s="38">
        <f>O181-'(A) Current Law'!P179</f>
        <v>1.5824132240962321</v>
      </c>
      <c r="AA181" s="44">
        <f>N181-'(A) Current Law'!O179</f>
        <v>1.0590000000000002</v>
      </c>
      <c r="AB181" s="42">
        <f>Q181-'(A) Current Law'!R179</f>
        <v>0</v>
      </c>
      <c r="AC181" s="42">
        <f>M181-'(A) Current Law'!N179</f>
        <v>184806</v>
      </c>
      <c r="AD181" s="38">
        <f>S181-'(A) Current Law'!T179</f>
        <v>0</v>
      </c>
    </row>
    <row r="182" spans="1:30">
      <c r="A182" s="28" t="s">
        <v>364</v>
      </c>
      <c r="B182" s="29" t="s">
        <v>365</v>
      </c>
      <c r="C182" s="30">
        <v>8952915230</v>
      </c>
      <c r="D182" s="21">
        <v>8662.7799999999988</v>
      </c>
      <c r="E182" s="22"/>
      <c r="F182" s="48">
        <v>3500</v>
      </c>
      <c r="G182" s="45">
        <f t="shared" si="23"/>
        <v>0</v>
      </c>
      <c r="H182" s="22"/>
      <c r="I182" s="23">
        <v>30319729.999999996</v>
      </c>
      <c r="J182" s="24">
        <f t="shared" si="16"/>
        <v>3500</v>
      </c>
      <c r="K182" s="26">
        <f t="shared" si="17"/>
        <v>3.386576240373941</v>
      </c>
      <c r="L182" s="22"/>
      <c r="M182" s="20">
        <v>0</v>
      </c>
      <c r="N182" s="26">
        <v>1.6930000000000001</v>
      </c>
      <c r="O182" s="25">
        <f t="shared" si="18"/>
        <v>3.386576240373941</v>
      </c>
      <c r="P182" s="22"/>
      <c r="Q182" s="24">
        <v>21348400</v>
      </c>
      <c r="R182" s="24">
        <f t="shared" si="19"/>
        <v>2464.3821036664908</v>
      </c>
      <c r="S182" s="26">
        <f t="shared" si="20"/>
        <v>2.3845193941370537</v>
      </c>
      <c r="T182" s="27">
        <f t="shared" si="21"/>
        <v>0.70410917247614024</v>
      </c>
      <c r="U182" s="22"/>
      <c r="V182" s="38">
        <f t="shared" si="22"/>
        <v>2.3845193941370537</v>
      </c>
      <c r="W182" s="22"/>
      <c r="X182" s="42">
        <f>I182-'(A) Current Law'!J180</f>
        <v>9678239.9999999963</v>
      </c>
      <c r="Y182" s="42">
        <f>J182-'(A) Current Law'!K180</f>
        <v>1117.2210306622119</v>
      </c>
      <c r="Z182" s="38">
        <f>O182-'(A) Current Law'!P180</f>
        <v>1.0810154850533524</v>
      </c>
      <c r="AA182" s="44">
        <f>N182-'(A) Current Law'!O180</f>
        <v>0.55400000000000005</v>
      </c>
      <c r="AB182" s="42">
        <f>Q182-'(A) Current Law'!R180</f>
        <v>706910</v>
      </c>
      <c r="AC182" s="42">
        <f>M182-'(A) Current Law'!N180</f>
        <v>0</v>
      </c>
      <c r="AD182" s="38">
        <f>S182-'(A) Current Law'!T180</f>
        <v>7.8958638816465143E-2</v>
      </c>
    </row>
    <row r="183" spans="1:30">
      <c r="A183" s="28" t="s">
        <v>366</v>
      </c>
      <c r="B183" s="29" t="s">
        <v>367</v>
      </c>
      <c r="C183" s="30">
        <v>798934874</v>
      </c>
      <c r="D183" s="21">
        <v>1617.32</v>
      </c>
      <c r="E183" s="22"/>
      <c r="F183" s="48">
        <v>3500</v>
      </c>
      <c r="G183" s="45">
        <f t="shared" si="23"/>
        <v>0</v>
      </c>
      <c r="H183" s="22"/>
      <c r="I183" s="23">
        <v>5660620</v>
      </c>
      <c r="J183" s="24">
        <f t="shared" si="16"/>
        <v>3500</v>
      </c>
      <c r="K183" s="26">
        <f t="shared" si="17"/>
        <v>7.0852082994689756</v>
      </c>
      <c r="L183" s="22"/>
      <c r="M183" s="20">
        <v>1400376</v>
      </c>
      <c r="N183" s="26">
        <v>3.5430000000000001</v>
      </c>
      <c r="O183" s="25">
        <f t="shared" si="18"/>
        <v>5.3324046034821109</v>
      </c>
      <c r="P183" s="22"/>
      <c r="Q183" s="24">
        <v>1488093</v>
      </c>
      <c r="R183" s="24">
        <f t="shared" si="19"/>
        <v>1785.9601068434201</v>
      </c>
      <c r="S183" s="26">
        <f t="shared" si="20"/>
        <v>1.862596124449563</v>
      </c>
      <c r="T183" s="27">
        <f t="shared" si="21"/>
        <v>0.51027431624097719</v>
      </c>
      <c r="U183" s="22"/>
      <c r="V183" s="38">
        <f t="shared" si="22"/>
        <v>3.6153998204364277</v>
      </c>
      <c r="W183" s="22"/>
      <c r="X183" s="42">
        <f>I183-'(A) Current Law'!J181</f>
        <v>1195451</v>
      </c>
      <c r="Y183" s="42">
        <f>J183-'(A) Current Law'!K181</f>
        <v>739.15551653352441</v>
      </c>
      <c r="Z183" s="38">
        <f>O183-'(A) Current Law'!P181</f>
        <v>1.2707493852621585</v>
      </c>
      <c r="AA183" s="44">
        <f>N183-'(A) Current Law'!O181</f>
        <v>0.74900000000000011</v>
      </c>
      <c r="AB183" s="42">
        <f>Q183-'(A) Current Law'!R181</f>
        <v>0</v>
      </c>
      <c r="AC183" s="42">
        <f>M183-'(A) Current Law'!N181</f>
        <v>180205</v>
      </c>
      <c r="AD183" s="38">
        <f>S183-'(A) Current Law'!T181</f>
        <v>0</v>
      </c>
    </row>
    <row r="184" spans="1:30">
      <c r="A184" s="28" t="s">
        <v>368</v>
      </c>
      <c r="B184" s="29" t="s">
        <v>369</v>
      </c>
      <c r="C184" s="30">
        <v>470629818</v>
      </c>
      <c r="D184" s="21">
        <v>872.18999999999994</v>
      </c>
      <c r="E184" s="22"/>
      <c r="F184" s="48">
        <v>3500</v>
      </c>
      <c r="G184" s="45">
        <f t="shared" si="23"/>
        <v>0</v>
      </c>
      <c r="H184" s="22"/>
      <c r="I184" s="23">
        <v>3052665</v>
      </c>
      <c r="J184" s="24">
        <f t="shared" si="16"/>
        <v>3500.0000000000005</v>
      </c>
      <c r="K184" s="26">
        <f t="shared" si="17"/>
        <v>6.4863399709195653</v>
      </c>
      <c r="L184" s="22"/>
      <c r="M184" s="20">
        <v>683861</v>
      </c>
      <c r="N184" s="26">
        <v>3.2429999999999999</v>
      </c>
      <c r="O184" s="25">
        <f t="shared" si="18"/>
        <v>5.0332637444574324</v>
      </c>
      <c r="P184" s="22"/>
      <c r="Q184" s="24">
        <v>970000</v>
      </c>
      <c r="R184" s="24">
        <f t="shared" si="19"/>
        <v>1896.2164207340145</v>
      </c>
      <c r="S184" s="26">
        <f t="shared" si="20"/>
        <v>2.0610678773438873</v>
      </c>
      <c r="T184" s="27">
        <f t="shared" si="21"/>
        <v>0.54177612020971844</v>
      </c>
      <c r="U184" s="22"/>
      <c r="V184" s="38">
        <f t="shared" si="22"/>
        <v>3.5141441038060193</v>
      </c>
      <c r="W184" s="22"/>
      <c r="X184" s="42">
        <f>I184-'(A) Current Law'!J182</f>
        <v>814592</v>
      </c>
      <c r="Y184" s="42">
        <f>J184-'(A) Current Law'!K182</f>
        <v>933.9616367993217</v>
      </c>
      <c r="Z184" s="38">
        <f>O184-'(A) Current Law'!P182</f>
        <v>1.3886582936400345</v>
      </c>
      <c r="AA184" s="44">
        <f>N184-'(A) Current Law'!O182</f>
        <v>0.86499999999999977</v>
      </c>
      <c r="AB184" s="42">
        <f>Q184-'(A) Current Law'!R182</f>
        <v>0</v>
      </c>
      <c r="AC184" s="42">
        <f>M184-'(A) Current Law'!N182</f>
        <v>161048</v>
      </c>
      <c r="AD184" s="38">
        <f>S184-'(A) Current Law'!T182</f>
        <v>0</v>
      </c>
    </row>
    <row r="185" spans="1:30">
      <c r="A185" s="28" t="s">
        <v>370</v>
      </c>
      <c r="B185" s="29" t="s">
        <v>371</v>
      </c>
      <c r="C185" s="30">
        <v>26423176</v>
      </c>
      <c r="D185" s="21">
        <v>61.22</v>
      </c>
      <c r="E185" s="22"/>
      <c r="F185" s="48">
        <v>3500</v>
      </c>
      <c r="G185" s="45">
        <f t="shared" si="23"/>
        <v>0</v>
      </c>
      <c r="H185" s="22"/>
      <c r="I185" s="23">
        <v>265053.19959999999</v>
      </c>
      <c r="J185" s="24">
        <f t="shared" si="16"/>
        <v>4329.5197582489382</v>
      </c>
      <c r="K185" s="26">
        <f t="shared" si="17"/>
        <v>10.031087845003947</v>
      </c>
      <c r="L185" s="22"/>
      <c r="M185" s="20">
        <v>85233</v>
      </c>
      <c r="N185" s="26">
        <v>5.016</v>
      </c>
      <c r="O185" s="25">
        <f t="shared" si="18"/>
        <v>6.8053968834026612</v>
      </c>
      <c r="P185" s="22"/>
      <c r="Q185" s="24">
        <v>50000</v>
      </c>
      <c r="R185" s="24">
        <f t="shared" si="19"/>
        <v>2208.9676576282263</v>
      </c>
      <c r="S185" s="26">
        <f t="shared" si="20"/>
        <v>1.892278203044176</v>
      </c>
      <c r="T185" s="27">
        <f t="shared" si="21"/>
        <v>0.51021078109633955</v>
      </c>
      <c r="U185" s="22"/>
      <c r="V185" s="38">
        <f t="shared" si="22"/>
        <v>5.1179691646454613</v>
      </c>
      <c r="W185" s="22"/>
      <c r="X185" s="42">
        <f>I185-'(A) Current Law'!J183</f>
        <v>-19906.800400000007</v>
      </c>
      <c r="Y185" s="42">
        <f>J185-'(A) Current Law'!K183</f>
        <v>-325.16825220516148</v>
      </c>
      <c r="Z185" s="38">
        <f>O185-'(A) Current Law'!P183</f>
        <v>0.14609143124959711</v>
      </c>
      <c r="AA185" s="44">
        <f>N185-'(A) Current Law'!O183</f>
        <v>-0.37600000000000033</v>
      </c>
      <c r="AB185" s="42">
        <f>Q185-'(A) Current Law'!R183</f>
        <v>0</v>
      </c>
      <c r="AC185" s="42">
        <f>M185-'(A) Current Law'!N183</f>
        <v>-23767</v>
      </c>
      <c r="AD185" s="38">
        <f>S185-'(A) Current Law'!T183</f>
        <v>0</v>
      </c>
    </row>
    <row r="186" spans="1:30">
      <c r="A186" s="28" t="s">
        <v>372</v>
      </c>
      <c r="B186" s="29" t="s">
        <v>373</v>
      </c>
      <c r="C186" s="30">
        <v>3231379698</v>
      </c>
      <c r="D186" s="21">
        <v>518.79</v>
      </c>
      <c r="E186" s="22"/>
      <c r="F186" s="48">
        <v>3500</v>
      </c>
      <c r="G186" s="45">
        <f t="shared" si="23"/>
        <v>0</v>
      </c>
      <c r="H186" s="22"/>
      <c r="I186" s="23">
        <v>1957972.5031999997</v>
      </c>
      <c r="J186" s="24">
        <f t="shared" si="16"/>
        <v>3774.1138094411995</v>
      </c>
      <c r="K186" s="26">
        <f t="shared" si="17"/>
        <v>0.60592461616684945</v>
      </c>
      <c r="L186" s="22"/>
      <c r="M186" s="20">
        <v>0</v>
      </c>
      <c r="N186" s="26">
        <v>0.30299999999999999</v>
      </c>
      <c r="O186" s="25">
        <f t="shared" si="18"/>
        <v>0.60592461616684945</v>
      </c>
      <c r="P186" s="22"/>
      <c r="Q186" s="24">
        <v>1790000</v>
      </c>
      <c r="R186" s="24">
        <f t="shared" si="19"/>
        <v>3450.3363596060067</v>
      </c>
      <c r="S186" s="26">
        <f t="shared" si="20"/>
        <v>0.55394294923245513</v>
      </c>
      <c r="T186" s="27">
        <f t="shared" si="21"/>
        <v>0.91421099993719268</v>
      </c>
      <c r="U186" s="22"/>
      <c r="V186" s="38">
        <f t="shared" si="22"/>
        <v>0.55394294923245513</v>
      </c>
      <c r="W186" s="22"/>
      <c r="X186" s="42">
        <f>I186-'(A) Current Law'!J184</f>
        <v>540695.50319999969</v>
      </c>
      <c r="Y186" s="42">
        <f>J186-'(A) Current Law'!K184</f>
        <v>1042.2242202047069</v>
      </c>
      <c r="Z186" s="38">
        <f>O186-'(A) Current Law'!P184</f>
        <v>0.16732651490465605</v>
      </c>
      <c r="AA186" s="44">
        <f>N186-'(A) Current Law'!O184</f>
        <v>8.3999999999999991E-2</v>
      </c>
      <c r="AB186" s="42">
        <f>Q186-'(A) Current Law'!R184</f>
        <v>372723</v>
      </c>
      <c r="AC186" s="42">
        <f>M186-'(A) Current Law'!N184</f>
        <v>0</v>
      </c>
      <c r="AD186" s="38">
        <f>S186-'(A) Current Law'!T184</f>
        <v>0.11534484797026173</v>
      </c>
    </row>
    <row r="187" spans="1:30">
      <c r="A187" s="28" t="s">
        <v>374</v>
      </c>
      <c r="B187" s="29" t="s">
        <v>375</v>
      </c>
      <c r="C187" s="30">
        <v>96291930</v>
      </c>
      <c r="D187" s="21">
        <v>95.699999999999989</v>
      </c>
      <c r="E187" s="22"/>
      <c r="F187" s="48">
        <v>3500</v>
      </c>
      <c r="G187" s="45">
        <f t="shared" si="23"/>
        <v>0</v>
      </c>
      <c r="H187" s="22"/>
      <c r="I187" s="23">
        <v>375640.15719999996</v>
      </c>
      <c r="J187" s="24">
        <f t="shared" si="16"/>
        <v>3925.1845057471264</v>
      </c>
      <c r="K187" s="26">
        <f t="shared" si="17"/>
        <v>3.9010554383944736</v>
      </c>
      <c r="L187" s="22"/>
      <c r="M187" s="20">
        <v>15499</v>
      </c>
      <c r="N187" s="26">
        <v>1.9510000000000001</v>
      </c>
      <c r="O187" s="25">
        <f t="shared" si="18"/>
        <v>3.7400969863206601</v>
      </c>
      <c r="P187" s="22"/>
      <c r="Q187" s="24">
        <v>105000</v>
      </c>
      <c r="R187" s="24">
        <f t="shared" si="19"/>
        <v>1259.1327063740857</v>
      </c>
      <c r="S187" s="26">
        <f t="shared" si="20"/>
        <v>1.0904340581811995</v>
      </c>
      <c r="T187" s="27">
        <f t="shared" si="21"/>
        <v>0.32078306243451871</v>
      </c>
      <c r="U187" s="22"/>
      <c r="V187" s="38">
        <f t="shared" si="22"/>
        <v>1.251392510255013</v>
      </c>
      <c r="W187" s="22"/>
      <c r="X187" s="42">
        <f>I187-'(A) Current Law'!J185</f>
        <v>100220.15719999996</v>
      </c>
      <c r="Y187" s="42">
        <f>J187-'(A) Current Law'!K185</f>
        <v>1047.2325726227791</v>
      </c>
      <c r="Z187" s="38">
        <f>O187-'(A) Current Law'!P185</f>
        <v>1.0428512254349864</v>
      </c>
      <c r="AA187" s="44">
        <f>N187-'(A) Current Law'!O185</f>
        <v>0.52100000000000013</v>
      </c>
      <c r="AB187" s="42">
        <f>Q187-'(A) Current Law'!R185</f>
        <v>0</v>
      </c>
      <c r="AC187" s="42">
        <f>M187-'(A) Current Law'!N185</f>
        <v>-198</v>
      </c>
      <c r="AD187" s="38">
        <f>S187-'(A) Current Law'!T185</f>
        <v>0</v>
      </c>
    </row>
    <row r="188" spans="1:30">
      <c r="A188" s="28" t="s">
        <v>376</v>
      </c>
      <c r="B188" s="29" t="s">
        <v>377</v>
      </c>
      <c r="C188" s="30">
        <v>97048133</v>
      </c>
      <c r="D188" s="21">
        <v>230.54999999999998</v>
      </c>
      <c r="E188" s="22"/>
      <c r="F188" s="48">
        <v>3500</v>
      </c>
      <c r="G188" s="45">
        <f t="shared" si="23"/>
        <v>0</v>
      </c>
      <c r="H188" s="22"/>
      <c r="I188" s="23">
        <v>806924.99999999988</v>
      </c>
      <c r="J188" s="24">
        <f t="shared" si="16"/>
        <v>3499.9999999999995</v>
      </c>
      <c r="K188" s="26">
        <f t="shared" si="17"/>
        <v>8.3146885473829766</v>
      </c>
      <c r="L188" s="22"/>
      <c r="M188" s="20">
        <v>229732</v>
      </c>
      <c r="N188" s="26">
        <v>4.157</v>
      </c>
      <c r="O188" s="25">
        <f t="shared" si="18"/>
        <v>5.9474920553082651</v>
      </c>
      <c r="P188" s="22"/>
      <c r="Q188" s="24">
        <v>75000</v>
      </c>
      <c r="R188" s="24">
        <f t="shared" si="19"/>
        <v>1321.7610062893082</v>
      </c>
      <c r="S188" s="26">
        <f t="shared" si="20"/>
        <v>0.77281239403132052</v>
      </c>
      <c r="T188" s="27">
        <f t="shared" si="21"/>
        <v>0.37764600179694524</v>
      </c>
      <c r="U188" s="22"/>
      <c r="V188" s="38">
        <f t="shared" si="22"/>
        <v>3.1400088861060316</v>
      </c>
      <c r="W188" s="22"/>
      <c r="X188" s="42">
        <f>I188-'(A) Current Law'!J186</f>
        <v>131326.99999999988</v>
      </c>
      <c r="Y188" s="42">
        <f>J188-'(A) Current Law'!K186</f>
        <v>569.62481023639066</v>
      </c>
      <c r="Z188" s="38">
        <f>O188-'(A) Current Law'!P186</f>
        <v>1.1998479146425192</v>
      </c>
      <c r="AA188" s="44">
        <f>N188-'(A) Current Law'!O186</f>
        <v>0.67600000000000016</v>
      </c>
      <c r="AB188" s="42">
        <f>Q188-'(A) Current Law'!R186</f>
        <v>0</v>
      </c>
      <c r="AC188" s="42">
        <f>M188-'(A) Current Law'!N186</f>
        <v>14884</v>
      </c>
      <c r="AD188" s="38">
        <f>S188-'(A) Current Law'!T186</f>
        <v>0</v>
      </c>
    </row>
    <row r="189" spans="1:30">
      <c r="A189" s="28" t="s">
        <v>378</v>
      </c>
      <c r="B189" s="29" t="s">
        <v>379</v>
      </c>
      <c r="C189" s="30">
        <v>362861621</v>
      </c>
      <c r="D189" s="21">
        <v>275.64999999999998</v>
      </c>
      <c r="E189" s="22"/>
      <c r="F189" s="48">
        <v>3500</v>
      </c>
      <c r="G189" s="45">
        <f t="shared" si="23"/>
        <v>0</v>
      </c>
      <c r="H189" s="22"/>
      <c r="I189" s="23">
        <v>985882.76359999983</v>
      </c>
      <c r="J189" s="24">
        <f t="shared" si="16"/>
        <v>3576.574509704335</v>
      </c>
      <c r="K189" s="26">
        <f t="shared" si="17"/>
        <v>2.7169662112047934</v>
      </c>
      <c r="L189" s="22"/>
      <c r="M189" s="20">
        <v>0</v>
      </c>
      <c r="N189" s="26">
        <v>1.3580000000000001</v>
      </c>
      <c r="O189" s="25">
        <f t="shared" si="18"/>
        <v>2.7169662112047934</v>
      </c>
      <c r="P189" s="22"/>
      <c r="Q189" s="24">
        <v>723966</v>
      </c>
      <c r="R189" s="24">
        <f t="shared" si="19"/>
        <v>2626.3957917649195</v>
      </c>
      <c r="S189" s="26">
        <f t="shared" si="20"/>
        <v>1.9951572668524233</v>
      </c>
      <c r="T189" s="27">
        <f t="shared" si="21"/>
        <v>0.73433274901409396</v>
      </c>
      <c r="U189" s="22"/>
      <c r="V189" s="38">
        <f t="shared" si="22"/>
        <v>1.9951572668524233</v>
      </c>
      <c r="W189" s="22"/>
      <c r="X189" s="42">
        <f>I189-'(A) Current Law'!J187</f>
        <v>-207249.23640000017</v>
      </c>
      <c r="Y189" s="42">
        <f>J189-'(A) Current Law'!K187</f>
        <v>-751.85647161255247</v>
      </c>
      <c r="Z189" s="38">
        <f>O189-'(A) Current Law'!P187</f>
        <v>-0.57115226412991271</v>
      </c>
      <c r="AA189" s="44">
        <f>N189-'(A) Current Law'!O187</f>
        <v>0.13100000000000001</v>
      </c>
      <c r="AB189" s="42">
        <f>Q189-'(A) Current Law'!R187</f>
        <v>0</v>
      </c>
      <c r="AC189" s="42">
        <f>M189-'(A) Current Law'!N187</f>
        <v>0</v>
      </c>
      <c r="AD189" s="38">
        <f>S189-'(A) Current Law'!T187</f>
        <v>0</v>
      </c>
    </row>
    <row r="190" spans="1:30">
      <c r="A190" s="28" t="s">
        <v>380</v>
      </c>
      <c r="B190" s="29" t="s">
        <v>381</v>
      </c>
      <c r="C190" s="30">
        <v>812217486</v>
      </c>
      <c r="D190" s="21">
        <v>589.20000000000005</v>
      </c>
      <c r="E190" s="22"/>
      <c r="F190" s="48">
        <v>3500</v>
      </c>
      <c r="G190" s="45">
        <f t="shared" si="23"/>
        <v>0</v>
      </c>
      <c r="H190" s="22"/>
      <c r="I190" s="23">
        <v>2139244.0524000004</v>
      </c>
      <c r="J190" s="24">
        <f t="shared" si="16"/>
        <v>3630.760441955194</v>
      </c>
      <c r="K190" s="26">
        <f t="shared" si="17"/>
        <v>2.633831565157907</v>
      </c>
      <c r="L190" s="22"/>
      <c r="M190" s="20">
        <v>0</v>
      </c>
      <c r="N190" s="26">
        <v>1.3169999999999999</v>
      </c>
      <c r="O190" s="25">
        <f t="shared" si="18"/>
        <v>2.633831565157907</v>
      </c>
      <c r="P190" s="22"/>
      <c r="Q190" s="24">
        <v>1497371</v>
      </c>
      <c r="R190" s="24">
        <f t="shared" si="19"/>
        <v>2541.3628649015614</v>
      </c>
      <c r="S190" s="26">
        <f t="shared" si="20"/>
        <v>1.8435591769566999</v>
      </c>
      <c r="T190" s="27">
        <f t="shared" si="21"/>
        <v>0.69995333086008193</v>
      </c>
      <c r="U190" s="22"/>
      <c r="V190" s="38">
        <f t="shared" si="22"/>
        <v>1.8435591769566999</v>
      </c>
      <c r="W190" s="22"/>
      <c r="X190" s="42">
        <f>I190-'(A) Current Law'!J188</f>
        <v>319303.05240000039</v>
      </c>
      <c r="Y190" s="42">
        <f>J190-'(A) Current Law'!K188</f>
        <v>541.92642973523516</v>
      </c>
      <c r="Z190" s="38">
        <f>O190-'(A) Current Law'!P188</f>
        <v>0.39312506551970516</v>
      </c>
      <c r="AA190" s="44">
        <f>N190-'(A) Current Law'!O188</f>
        <v>0.19699999999999984</v>
      </c>
      <c r="AB190" s="42">
        <f>Q190-'(A) Current Law'!R188</f>
        <v>0</v>
      </c>
      <c r="AC190" s="42">
        <f>M190-'(A) Current Law'!N188</f>
        <v>0</v>
      </c>
      <c r="AD190" s="38">
        <f>S190-'(A) Current Law'!T188</f>
        <v>0</v>
      </c>
    </row>
    <row r="191" spans="1:30">
      <c r="A191" s="28" t="s">
        <v>382</v>
      </c>
      <c r="B191" s="29" t="s">
        <v>383</v>
      </c>
      <c r="C191" s="30">
        <v>1316525490</v>
      </c>
      <c r="D191" s="21">
        <v>2214.0100000000002</v>
      </c>
      <c r="E191" s="22"/>
      <c r="F191" s="48">
        <v>3500</v>
      </c>
      <c r="G191" s="45">
        <f t="shared" si="23"/>
        <v>0</v>
      </c>
      <c r="H191" s="22"/>
      <c r="I191" s="23">
        <v>7749035.0000000009</v>
      </c>
      <c r="J191" s="24">
        <f t="shared" si="16"/>
        <v>3500</v>
      </c>
      <c r="K191" s="26">
        <f t="shared" si="17"/>
        <v>5.8859741485142081</v>
      </c>
      <c r="L191" s="22"/>
      <c r="M191" s="20">
        <v>1517947</v>
      </c>
      <c r="N191" s="26">
        <v>2.9430000000000001</v>
      </c>
      <c r="O191" s="25">
        <f t="shared" si="18"/>
        <v>4.7329793819639612</v>
      </c>
      <c r="P191" s="22"/>
      <c r="Q191" s="24">
        <v>3762000</v>
      </c>
      <c r="R191" s="24">
        <f t="shared" si="19"/>
        <v>2384.7891382604412</v>
      </c>
      <c r="S191" s="26">
        <f t="shared" si="20"/>
        <v>2.857521581295019</v>
      </c>
      <c r="T191" s="27">
        <f t="shared" si="21"/>
        <v>0.68136832521726887</v>
      </c>
      <c r="U191" s="22"/>
      <c r="V191" s="38">
        <f t="shared" si="22"/>
        <v>4.0105163478452672</v>
      </c>
      <c r="W191" s="22"/>
      <c r="X191" s="42">
        <f>I191-'(A) Current Law'!J189</f>
        <v>2323089.0000000009</v>
      </c>
      <c r="Y191" s="42">
        <f>J191-'(A) Current Law'!K189</f>
        <v>1049.2676184841084</v>
      </c>
      <c r="Z191" s="38">
        <f>O191-'(A) Current Law'!P189</f>
        <v>1.3495135593614682</v>
      </c>
      <c r="AA191" s="44">
        <f>N191-'(A) Current Law'!O189</f>
        <v>0.93800000000000017</v>
      </c>
      <c r="AB191" s="42">
        <f>Q191-'(A) Current Law'!R189</f>
        <v>0</v>
      </c>
      <c r="AC191" s="42">
        <f>M191-'(A) Current Law'!N189</f>
        <v>546420</v>
      </c>
      <c r="AD191" s="38">
        <f>S191-'(A) Current Law'!T189</f>
        <v>0</v>
      </c>
    </row>
    <row r="192" spans="1:30">
      <c r="A192" s="28" t="s">
        <v>384</v>
      </c>
      <c r="B192" s="29" t="s">
        <v>385</v>
      </c>
      <c r="C192" s="30">
        <v>964936273</v>
      </c>
      <c r="D192" s="21">
        <v>3432.79</v>
      </c>
      <c r="E192" s="22"/>
      <c r="F192" s="48">
        <v>3500</v>
      </c>
      <c r="G192" s="45">
        <f t="shared" si="23"/>
        <v>0</v>
      </c>
      <c r="H192" s="22"/>
      <c r="I192" s="23">
        <v>12014765</v>
      </c>
      <c r="J192" s="24">
        <f t="shared" si="16"/>
        <v>3500</v>
      </c>
      <c r="K192" s="26">
        <f t="shared" si="17"/>
        <v>12.451355945658392</v>
      </c>
      <c r="L192" s="22"/>
      <c r="M192" s="20">
        <v>4280236</v>
      </c>
      <c r="N192" s="26">
        <v>6.226</v>
      </c>
      <c r="O192" s="25">
        <f t="shared" si="18"/>
        <v>8.0155852945119825</v>
      </c>
      <c r="P192" s="22"/>
      <c r="Q192" s="24">
        <v>2350000</v>
      </c>
      <c r="R192" s="24">
        <f t="shared" si="19"/>
        <v>1931.4423544696879</v>
      </c>
      <c r="S192" s="26">
        <f t="shared" si="20"/>
        <v>2.4353939900029027</v>
      </c>
      <c r="T192" s="27">
        <f t="shared" si="21"/>
        <v>0.55184067270562509</v>
      </c>
      <c r="U192" s="22"/>
      <c r="V192" s="38">
        <f t="shared" si="22"/>
        <v>6.8711646411493126</v>
      </c>
      <c r="W192" s="22"/>
      <c r="X192" s="42">
        <f>I192-'(A) Current Law'!J190</f>
        <v>2450501</v>
      </c>
      <c r="Y192" s="42">
        <f>J192-'(A) Current Law'!K190</f>
        <v>713.85112401282913</v>
      </c>
      <c r="Z192" s="38">
        <f>O192-'(A) Current Law'!P190</f>
        <v>1.7927049157576853</v>
      </c>
      <c r="AA192" s="44">
        <f>N192-'(A) Current Law'!O190</f>
        <v>1.2699999999999996</v>
      </c>
      <c r="AB192" s="42">
        <f>Q192-'(A) Current Law'!R190</f>
        <v>0</v>
      </c>
      <c r="AC192" s="42">
        <f>M192-'(A) Current Law'!N190</f>
        <v>720655</v>
      </c>
      <c r="AD192" s="38">
        <f>S192-'(A) Current Law'!T190</f>
        <v>0</v>
      </c>
    </row>
    <row r="193" spans="1:30">
      <c r="A193" s="28" t="s">
        <v>386</v>
      </c>
      <c r="B193" s="29" t="s">
        <v>387</v>
      </c>
      <c r="C193" s="30">
        <v>48179849</v>
      </c>
      <c r="D193" s="21">
        <v>41.33</v>
      </c>
      <c r="E193" s="22"/>
      <c r="F193" s="48">
        <v>3500</v>
      </c>
      <c r="G193" s="45">
        <f t="shared" si="23"/>
        <v>0</v>
      </c>
      <c r="H193" s="22"/>
      <c r="I193" s="23">
        <v>203273.72520000002</v>
      </c>
      <c r="J193" s="24">
        <f t="shared" si="16"/>
        <v>4918.3093443019607</v>
      </c>
      <c r="K193" s="26">
        <f t="shared" si="17"/>
        <v>4.2190610684562344</v>
      </c>
      <c r="L193" s="22"/>
      <c r="M193" s="20">
        <v>15414</v>
      </c>
      <c r="N193" s="26">
        <v>2.11</v>
      </c>
      <c r="O193" s="25">
        <f t="shared" si="18"/>
        <v>3.8991347855822465</v>
      </c>
      <c r="P193" s="22"/>
      <c r="Q193" s="24">
        <v>91646</v>
      </c>
      <c r="R193" s="24">
        <f t="shared" si="19"/>
        <v>2590.3701911444473</v>
      </c>
      <c r="S193" s="26">
        <f t="shared" si="20"/>
        <v>1.9021645335584176</v>
      </c>
      <c r="T193" s="27">
        <f t="shared" si="21"/>
        <v>0.52667898861333007</v>
      </c>
      <c r="U193" s="22"/>
      <c r="V193" s="38">
        <f t="shared" si="22"/>
        <v>2.2220908164324049</v>
      </c>
      <c r="W193" s="22"/>
      <c r="X193" s="42">
        <f>I193-'(A) Current Law'!J191</f>
        <v>-69908.274799999985</v>
      </c>
      <c r="Y193" s="42">
        <f>J193-'(A) Current Law'!K191</f>
        <v>-1691.4656375514151</v>
      </c>
      <c r="Z193" s="38">
        <f>O193-'(A) Current Law'!P191</f>
        <v>-0.93394387350612096</v>
      </c>
      <c r="AA193" s="44">
        <f>N193-'(A) Current Law'!O191</f>
        <v>5.9999999999997833E-3</v>
      </c>
      <c r="AB193" s="42">
        <f>Q193-'(A) Current Law'!R191</f>
        <v>0</v>
      </c>
      <c r="AC193" s="42">
        <f>M193-'(A) Current Law'!N191</f>
        <v>-24911</v>
      </c>
      <c r="AD193" s="38">
        <f>S193-'(A) Current Law'!T191</f>
        <v>0</v>
      </c>
    </row>
    <row r="194" spans="1:30">
      <c r="A194" s="28" t="s">
        <v>388</v>
      </c>
      <c r="B194" s="29" t="s">
        <v>389</v>
      </c>
      <c r="C194" s="30">
        <v>103024759</v>
      </c>
      <c r="D194" s="21">
        <v>193.95</v>
      </c>
      <c r="E194" s="22"/>
      <c r="F194" s="48">
        <v>3500</v>
      </c>
      <c r="G194" s="45">
        <f t="shared" si="23"/>
        <v>0</v>
      </c>
      <c r="H194" s="22"/>
      <c r="I194" s="23">
        <v>853824.88800000004</v>
      </c>
      <c r="J194" s="24">
        <f t="shared" si="16"/>
        <v>4402.2938283062649</v>
      </c>
      <c r="K194" s="26">
        <f t="shared" si="17"/>
        <v>8.2875698646380727</v>
      </c>
      <c r="L194" s="22"/>
      <c r="M194" s="20">
        <v>242508</v>
      </c>
      <c r="N194" s="26">
        <v>4.1440000000000001</v>
      </c>
      <c r="O194" s="25">
        <f t="shared" si="18"/>
        <v>5.9336890853585986</v>
      </c>
      <c r="P194" s="22"/>
      <c r="Q194" s="24">
        <v>330000</v>
      </c>
      <c r="R194" s="24">
        <f t="shared" si="19"/>
        <v>2951.8329466357309</v>
      </c>
      <c r="S194" s="26">
        <f t="shared" si="20"/>
        <v>3.2031135350678182</v>
      </c>
      <c r="T194" s="27">
        <f t="shared" si="21"/>
        <v>0.67052156483871428</v>
      </c>
      <c r="U194" s="22"/>
      <c r="V194" s="38">
        <f t="shared" si="22"/>
        <v>5.5569943143472917</v>
      </c>
      <c r="W194" s="22"/>
      <c r="X194" s="42">
        <f>I194-'(A) Current Law'!J192</f>
        <v>119722.88800000004</v>
      </c>
      <c r="Y194" s="42">
        <f>J194-'(A) Current Law'!K192</f>
        <v>617.28738334622358</v>
      </c>
      <c r="Z194" s="38">
        <f>O194-'(A) Current Law'!P192</f>
        <v>0.63238088234693191</v>
      </c>
      <c r="AA194" s="44">
        <f>N194-'(A) Current Law'!O192</f>
        <v>1.0529999999999999</v>
      </c>
      <c r="AB194" s="42">
        <f>Q194-'(A) Current Law'!R192</f>
        <v>0</v>
      </c>
      <c r="AC194" s="42">
        <f>M194-'(A) Current Law'!N192</f>
        <v>54572</v>
      </c>
      <c r="AD194" s="38">
        <f>S194-'(A) Current Law'!T192</f>
        <v>0</v>
      </c>
    </row>
    <row r="195" spans="1:30">
      <c r="A195" s="28" t="s">
        <v>390</v>
      </c>
      <c r="B195" s="29" t="s">
        <v>391</v>
      </c>
      <c r="C195" s="30">
        <v>4293375173</v>
      </c>
      <c r="D195" s="21">
        <v>13606.7</v>
      </c>
      <c r="E195" s="22"/>
      <c r="F195" s="48">
        <v>3500</v>
      </c>
      <c r="G195" s="45">
        <f t="shared" si="23"/>
        <v>0</v>
      </c>
      <c r="H195" s="22"/>
      <c r="I195" s="23">
        <v>47623450</v>
      </c>
      <c r="J195" s="24">
        <f t="shared" si="16"/>
        <v>3500</v>
      </c>
      <c r="K195" s="26">
        <f t="shared" si="17"/>
        <v>11.092310380768115</v>
      </c>
      <c r="L195" s="22"/>
      <c r="M195" s="20">
        <v>16126369</v>
      </c>
      <c r="N195" s="26">
        <v>5.5460000000000003</v>
      </c>
      <c r="O195" s="25">
        <f t="shared" si="18"/>
        <v>7.336205137179145</v>
      </c>
      <c r="P195" s="22"/>
      <c r="Q195" s="24">
        <v>18450000</v>
      </c>
      <c r="R195" s="24">
        <f t="shared" si="19"/>
        <v>2541.1281941984462</v>
      </c>
      <c r="S195" s="26">
        <f t="shared" si="20"/>
        <v>4.2973183699453052</v>
      </c>
      <c r="T195" s="27">
        <f t="shared" si="21"/>
        <v>0.72603662691384185</v>
      </c>
      <c r="U195" s="22"/>
      <c r="V195" s="38">
        <f t="shared" si="22"/>
        <v>8.0534236135342745</v>
      </c>
      <c r="W195" s="22"/>
      <c r="X195" s="42">
        <f>I195-'(A) Current Law'!J193</f>
        <v>12068298</v>
      </c>
      <c r="Y195" s="42">
        <f>J195-'(A) Current Law'!K193</f>
        <v>886.93790559062836</v>
      </c>
      <c r="Z195" s="38">
        <f>O195-'(A) Current Law'!P193</f>
        <v>1.9285978202119729</v>
      </c>
      <c r="AA195" s="44">
        <f>N195-'(A) Current Law'!O193</f>
        <v>1.4050000000000002</v>
      </c>
      <c r="AB195" s="42">
        <f>Q195-'(A) Current Law'!R193</f>
        <v>0</v>
      </c>
      <c r="AC195" s="42">
        <f>M195-'(A) Current Law'!N193</f>
        <v>3788104</v>
      </c>
      <c r="AD195" s="38">
        <f>S195-'(A) Current Law'!T193</f>
        <v>0</v>
      </c>
    </row>
    <row r="196" spans="1:30">
      <c r="A196" s="28" t="s">
        <v>392</v>
      </c>
      <c r="B196" s="29" t="s">
        <v>393</v>
      </c>
      <c r="C196" s="30">
        <v>237403604</v>
      </c>
      <c r="D196" s="21">
        <v>289.82000000000005</v>
      </c>
      <c r="E196" s="22"/>
      <c r="F196" s="48">
        <v>3500</v>
      </c>
      <c r="G196" s="45">
        <f t="shared" si="23"/>
        <v>0</v>
      </c>
      <c r="H196" s="22"/>
      <c r="I196" s="23">
        <v>1175099.8308000003</v>
      </c>
      <c r="J196" s="24">
        <f t="shared" si="16"/>
        <v>4054.5850210475473</v>
      </c>
      <c r="K196" s="26">
        <f t="shared" si="17"/>
        <v>4.9497977747633533</v>
      </c>
      <c r="L196" s="22"/>
      <c r="M196" s="20">
        <v>162615</v>
      </c>
      <c r="N196" s="26">
        <v>2.4750000000000001</v>
      </c>
      <c r="O196" s="25">
        <f t="shared" si="18"/>
        <v>4.2648250226226567</v>
      </c>
      <c r="P196" s="22"/>
      <c r="Q196" s="24">
        <v>455000</v>
      </c>
      <c r="R196" s="24">
        <f t="shared" si="19"/>
        <v>2131.0296045821542</v>
      </c>
      <c r="S196" s="26">
        <f t="shared" si="20"/>
        <v>1.9165673660118487</v>
      </c>
      <c r="T196" s="27">
        <f t="shared" si="21"/>
        <v>0.5255851322687467</v>
      </c>
      <c r="U196" s="22"/>
      <c r="V196" s="38">
        <f t="shared" si="22"/>
        <v>2.601540118152545</v>
      </c>
      <c r="W196" s="22"/>
      <c r="X196" s="42">
        <f>I196-'(A) Current Law'!J194</f>
        <v>94846.830800000345</v>
      </c>
      <c r="Y196" s="42">
        <f>J196-'(A) Current Law'!K194</f>
        <v>327.26116486094952</v>
      </c>
      <c r="Z196" s="38">
        <f>O196-'(A) Current Law'!P194</f>
        <v>0.46967202233374783</v>
      </c>
      <c r="AA196" s="44">
        <f>N196-'(A) Current Law'!O194</f>
        <v>0.45300000000000029</v>
      </c>
      <c r="AB196" s="42">
        <f>Q196-'(A) Current Law'!R194</f>
        <v>0</v>
      </c>
      <c r="AC196" s="42">
        <f>M196-'(A) Current Law'!N194</f>
        <v>-16655</v>
      </c>
      <c r="AD196" s="38">
        <f>S196-'(A) Current Law'!T194</f>
        <v>0</v>
      </c>
    </row>
    <row r="197" spans="1:30">
      <c r="A197" s="28" t="s">
        <v>394</v>
      </c>
      <c r="B197" s="29" t="s">
        <v>395</v>
      </c>
      <c r="C197" s="30">
        <v>364847941</v>
      </c>
      <c r="D197" s="21">
        <v>126.94</v>
      </c>
      <c r="E197" s="22"/>
      <c r="F197" s="48">
        <v>3500</v>
      </c>
      <c r="G197" s="45">
        <f t="shared" si="23"/>
        <v>0</v>
      </c>
      <c r="H197" s="22"/>
      <c r="I197" s="23">
        <v>465279.81359999999</v>
      </c>
      <c r="J197" s="24">
        <f t="shared" si="16"/>
        <v>3665.3522420040963</v>
      </c>
      <c r="K197" s="26">
        <f t="shared" si="17"/>
        <v>1.275270493029862</v>
      </c>
      <c r="L197" s="22"/>
      <c r="M197" s="20">
        <v>0</v>
      </c>
      <c r="N197" s="26">
        <v>0.63800000000000001</v>
      </c>
      <c r="O197" s="25">
        <f t="shared" si="18"/>
        <v>1.275270493029862</v>
      </c>
      <c r="P197" s="22"/>
      <c r="Q197" s="24">
        <v>137978</v>
      </c>
      <c r="R197" s="24">
        <f t="shared" si="19"/>
        <v>1086.9544666771703</v>
      </c>
      <c r="S197" s="26">
        <f t="shared" si="20"/>
        <v>0.37817946737432728</v>
      </c>
      <c r="T197" s="27">
        <f t="shared" si="21"/>
        <v>0.29654843379605411</v>
      </c>
      <c r="U197" s="22"/>
      <c r="V197" s="38">
        <f t="shared" si="22"/>
        <v>0.37817946737432728</v>
      </c>
      <c r="W197" s="22"/>
      <c r="X197" s="42">
        <f>I197-'(A) Current Law'!J195</f>
        <v>28469.813599999994</v>
      </c>
      <c r="Y197" s="42">
        <f>J197-'(A) Current Law'!K195</f>
        <v>224.27771860721577</v>
      </c>
      <c r="Z197" s="38">
        <f>O197-'(A) Current Law'!P195</f>
        <v>7.8031997445204171E-2</v>
      </c>
      <c r="AA197" s="44">
        <f>N197-'(A) Current Law'!O195</f>
        <v>3.9000000000000035E-2</v>
      </c>
      <c r="AB197" s="42">
        <f>Q197-'(A) Current Law'!R195</f>
        <v>0</v>
      </c>
      <c r="AC197" s="42">
        <f>M197-'(A) Current Law'!N195</f>
        <v>0</v>
      </c>
      <c r="AD197" s="38">
        <f>S197-'(A) Current Law'!T195</f>
        <v>0</v>
      </c>
    </row>
    <row r="198" spans="1:30">
      <c r="A198" s="28" t="s">
        <v>396</v>
      </c>
      <c r="B198" s="29" t="s">
        <v>397</v>
      </c>
      <c r="C198" s="30">
        <v>213485655</v>
      </c>
      <c r="D198" s="21">
        <v>294.07</v>
      </c>
      <c r="E198" s="22"/>
      <c r="F198" s="48">
        <v>3500</v>
      </c>
      <c r="G198" s="45">
        <f t="shared" si="23"/>
        <v>0</v>
      </c>
      <c r="H198" s="22"/>
      <c r="I198" s="23">
        <v>1177611.6772</v>
      </c>
      <c r="J198" s="24">
        <f t="shared" si="16"/>
        <v>4004.5284360866463</v>
      </c>
      <c r="K198" s="26">
        <f t="shared" si="17"/>
        <v>5.5161161868229511</v>
      </c>
      <c r="L198" s="22"/>
      <c r="M198" s="20">
        <v>206658</v>
      </c>
      <c r="N198" s="26">
        <v>2.758</v>
      </c>
      <c r="O198" s="25">
        <f t="shared" si="18"/>
        <v>4.5480979843821361</v>
      </c>
      <c r="P198" s="22"/>
      <c r="Q198" s="24">
        <v>400000</v>
      </c>
      <c r="R198" s="24">
        <f t="shared" si="19"/>
        <v>2062.9714013670214</v>
      </c>
      <c r="S198" s="26">
        <f t="shared" si="20"/>
        <v>1.8736621905579558</v>
      </c>
      <c r="T198" s="27">
        <f t="shared" si="21"/>
        <v>0.51515963347310456</v>
      </c>
      <c r="U198" s="22"/>
      <c r="V198" s="38">
        <f t="shared" si="22"/>
        <v>2.8416803929987706</v>
      </c>
      <c r="W198" s="22"/>
      <c r="X198" s="42">
        <f>I198-'(A) Current Law'!J196</f>
        <v>224827.67720000003</v>
      </c>
      <c r="Y198" s="42">
        <f>J198-'(A) Current Law'!K196</f>
        <v>764.53795762913614</v>
      </c>
      <c r="Z198" s="38">
        <f>O198-'(A) Current Law'!P196</f>
        <v>1.0493242611546902</v>
      </c>
      <c r="AA198" s="44">
        <f>N198-'(A) Current Law'!O196</f>
        <v>0.52700000000000014</v>
      </c>
      <c r="AB198" s="42">
        <f>Q198-'(A) Current Law'!R196</f>
        <v>0</v>
      </c>
      <c r="AC198" s="42">
        <f>M198-'(A) Current Law'!N196</f>
        <v>812</v>
      </c>
      <c r="AD198" s="38">
        <f>S198-'(A) Current Law'!T196</f>
        <v>0</v>
      </c>
    </row>
    <row r="199" spans="1:30">
      <c r="A199" s="28" t="s">
        <v>398</v>
      </c>
      <c r="B199" s="29" t="s">
        <v>399</v>
      </c>
      <c r="C199" s="30">
        <v>12484637191</v>
      </c>
      <c r="D199" s="21">
        <v>8928.56</v>
      </c>
      <c r="E199" s="22"/>
      <c r="F199" s="48">
        <v>3500</v>
      </c>
      <c r="G199" s="45">
        <f t="shared" si="23"/>
        <v>0</v>
      </c>
      <c r="H199" s="22"/>
      <c r="I199" s="23">
        <v>31249960</v>
      </c>
      <c r="J199" s="24">
        <f t="shared" si="16"/>
        <v>3500</v>
      </c>
      <c r="K199" s="26">
        <f t="shared" si="17"/>
        <v>2.5030731387635083</v>
      </c>
      <c r="L199" s="22"/>
      <c r="M199" s="20">
        <v>0</v>
      </c>
      <c r="N199" s="26">
        <v>1.252</v>
      </c>
      <c r="O199" s="25">
        <f t="shared" si="18"/>
        <v>2.5030731387635083</v>
      </c>
      <c r="P199" s="22"/>
      <c r="Q199" s="24">
        <v>17162841</v>
      </c>
      <c r="R199" s="24">
        <f t="shared" si="19"/>
        <v>1922.2406524680353</v>
      </c>
      <c r="S199" s="26">
        <f t="shared" si="20"/>
        <v>1.3747168409805655</v>
      </c>
      <c r="T199" s="27">
        <f t="shared" si="21"/>
        <v>0.54921161499086724</v>
      </c>
      <c r="U199" s="22"/>
      <c r="V199" s="38">
        <f t="shared" si="22"/>
        <v>1.3747168409805655</v>
      </c>
      <c r="W199" s="22"/>
      <c r="X199" s="42">
        <f>I199-'(A) Current Law'!J197</f>
        <v>9651863</v>
      </c>
      <c r="Y199" s="42">
        <f>J199-'(A) Current Law'!K197</f>
        <v>1081.0100396928506</v>
      </c>
      <c r="Z199" s="38">
        <f>O199-'(A) Current Law'!P197</f>
        <v>0.7730991980253854</v>
      </c>
      <c r="AA199" s="44">
        <f>N199-'(A) Current Law'!O197</f>
        <v>0.41400000000000003</v>
      </c>
      <c r="AB199" s="42">
        <f>Q199-'(A) Current Law'!R197</f>
        <v>0</v>
      </c>
      <c r="AC199" s="42">
        <f>M199-'(A) Current Law'!N197</f>
        <v>0</v>
      </c>
      <c r="AD199" s="38">
        <f>S199-'(A) Current Law'!T197</f>
        <v>0</v>
      </c>
    </row>
    <row r="200" spans="1:30">
      <c r="A200" s="28" t="s">
        <v>400</v>
      </c>
      <c r="B200" s="29" t="s">
        <v>401</v>
      </c>
      <c r="C200" s="30">
        <v>1597567789</v>
      </c>
      <c r="D200" s="21">
        <v>1065.8599999999999</v>
      </c>
      <c r="E200" s="22"/>
      <c r="F200" s="48">
        <v>3500</v>
      </c>
      <c r="G200" s="45">
        <f t="shared" si="23"/>
        <v>0</v>
      </c>
      <c r="H200" s="22"/>
      <c r="I200" s="23">
        <v>3730509.9999999995</v>
      </c>
      <c r="J200" s="24">
        <f t="shared" si="16"/>
        <v>3500</v>
      </c>
      <c r="K200" s="26">
        <f t="shared" si="17"/>
        <v>2.3351184379694572</v>
      </c>
      <c r="L200" s="22"/>
      <c r="M200" s="20">
        <v>0</v>
      </c>
      <c r="N200" s="26">
        <v>1.1679999999999999</v>
      </c>
      <c r="O200" s="25">
        <f t="shared" si="18"/>
        <v>2.3351184379694572</v>
      </c>
      <c r="P200" s="22"/>
      <c r="Q200" s="24">
        <v>1850000</v>
      </c>
      <c r="R200" s="24">
        <f t="shared" si="19"/>
        <v>1735.6876137579045</v>
      </c>
      <c r="S200" s="26">
        <f t="shared" si="20"/>
        <v>1.1580103284117982</v>
      </c>
      <c r="T200" s="27">
        <f t="shared" si="21"/>
        <v>0.49591074678797276</v>
      </c>
      <c r="U200" s="22"/>
      <c r="V200" s="38">
        <f t="shared" si="22"/>
        <v>1.1580103284117982</v>
      </c>
      <c r="W200" s="22"/>
      <c r="X200" s="42">
        <f>I200-'(A) Current Law'!J198</f>
        <v>610398.99999999953</v>
      </c>
      <c r="Y200" s="42">
        <f>J200-'(A) Current Law'!K198</f>
        <v>572.68215337849233</v>
      </c>
      <c r="Z200" s="38">
        <f>O200-'(A) Current Law'!P198</f>
        <v>0.38208018727147697</v>
      </c>
      <c r="AA200" s="44">
        <f>N200-'(A) Current Law'!O198</f>
        <v>0.19099999999999995</v>
      </c>
      <c r="AB200" s="42">
        <f>Q200-'(A) Current Law'!R198</f>
        <v>0</v>
      </c>
      <c r="AC200" s="42">
        <f>M200-'(A) Current Law'!N198</f>
        <v>0</v>
      </c>
      <c r="AD200" s="38">
        <f>S200-'(A) Current Law'!T198</f>
        <v>0</v>
      </c>
    </row>
    <row r="201" spans="1:30">
      <c r="A201" s="28" t="s">
        <v>402</v>
      </c>
      <c r="B201" s="29" t="s">
        <v>403</v>
      </c>
      <c r="C201" s="30">
        <v>223225090</v>
      </c>
      <c r="D201" s="21">
        <v>320.04999999999995</v>
      </c>
      <c r="E201" s="22"/>
      <c r="F201" s="48">
        <v>3500</v>
      </c>
      <c r="G201" s="45">
        <f t="shared" si="23"/>
        <v>0</v>
      </c>
      <c r="H201" s="22"/>
      <c r="I201" s="23">
        <v>1257704.0559999999</v>
      </c>
      <c r="J201" s="24">
        <f t="shared" si="16"/>
        <v>3929.7111576316202</v>
      </c>
      <c r="K201" s="26">
        <f t="shared" si="17"/>
        <v>5.634241455563977</v>
      </c>
      <c r="L201" s="22"/>
      <c r="M201" s="20">
        <v>229262</v>
      </c>
      <c r="N201" s="26">
        <v>2.8170000000000002</v>
      </c>
      <c r="O201" s="25">
        <f t="shared" si="18"/>
        <v>4.6071974077824303</v>
      </c>
      <c r="P201" s="22"/>
      <c r="Q201" s="24">
        <v>593579</v>
      </c>
      <c r="R201" s="24">
        <f t="shared" si="19"/>
        <v>2570.9764099359477</v>
      </c>
      <c r="S201" s="26">
        <f t="shared" si="20"/>
        <v>2.6591052107986606</v>
      </c>
      <c r="T201" s="27">
        <f t="shared" si="21"/>
        <v>0.65424055529960068</v>
      </c>
      <c r="U201" s="22"/>
      <c r="V201" s="38">
        <f t="shared" si="22"/>
        <v>3.6861492585802074</v>
      </c>
      <c r="W201" s="22"/>
      <c r="X201" s="42">
        <f>I201-'(A) Current Law'!J199</f>
        <v>216986.05599999987</v>
      </c>
      <c r="Y201" s="42">
        <f>J201-'(A) Current Law'!K199</f>
        <v>677.97549132947961</v>
      </c>
      <c r="Z201" s="38">
        <f>O201-'(A) Current Law'!P199</f>
        <v>1.0090490096789733</v>
      </c>
      <c r="AA201" s="44">
        <f>N201-'(A) Current Law'!O199</f>
        <v>0.48600000000000021</v>
      </c>
      <c r="AB201" s="42">
        <f>Q201-'(A) Current Law'!R199</f>
        <v>0</v>
      </c>
      <c r="AC201" s="42">
        <f>M201-'(A) Current Law'!N199</f>
        <v>-8259</v>
      </c>
      <c r="AD201" s="38">
        <f>S201-'(A) Current Law'!T199</f>
        <v>0</v>
      </c>
    </row>
    <row r="202" spans="1:30">
      <c r="A202" s="28" t="s">
        <v>404</v>
      </c>
      <c r="B202" s="29" t="s">
        <v>405</v>
      </c>
      <c r="C202" s="30">
        <v>3599855180</v>
      </c>
      <c r="D202" s="21">
        <v>3921.79</v>
      </c>
      <c r="E202" s="22"/>
      <c r="F202" s="48">
        <v>3500</v>
      </c>
      <c r="G202" s="45">
        <f t="shared" si="23"/>
        <v>0</v>
      </c>
      <c r="H202" s="22"/>
      <c r="I202" s="23">
        <v>13726265</v>
      </c>
      <c r="J202" s="24">
        <f t="shared" ref="J202:J265" si="24">I202/D202</f>
        <v>3500</v>
      </c>
      <c r="K202" s="26">
        <f t="shared" ref="K202:K265" si="25">I202/C202*1000</f>
        <v>3.8130047775977474</v>
      </c>
      <c r="L202" s="22"/>
      <c r="M202" s="20">
        <v>421073</v>
      </c>
      <c r="N202" s="26">
        <v>1.907</v>
      </c>
      <c r="O202" s="25">
        <f t="shared" ref="O202:O265" si="26">(I202-M202)/C202*1000</f>
        <v>3.6960353499553835</v>
      </c>
      <c r="P202" s="22"/>
      <c r="Q202" s="24">
        <v>7439312</v>
      </c>
      <c r="R202" s="24">
        <f t="shared" ref="R202:R265" si="27">(M202+Q202)/D202</f>
        <v>2004.2850331098809</v>
      </c>
      <c r="S202" s="26">
        <f t="shared" ref="S202:S265" si="28">Q202/C202*1000</f>
        <v>2.0665586886192457</v>
      </c>
      <c r="T202" s="27">
        <f t="shared" ref="T202:T265" si="29">(M202+Q202)/I202</f>
        <v>0.57265286660282311</v>
      </c>
      <c r="U202" s="22"/>
      <c r="V202" s="38">
        <f t="shared" ref="V202:V265" si="30">(Q202+M202)/C202*1000</f>
        <v>2.1835281162616105</v>
      </c>
      <c r="W202" s="22"/>
      <c r="X202" s="42">
        <f>I202-'(A) Current Law'!J200</f>
        <v>3632993</v>
      </c>
      <c r="Y202" s="42">
        <f>J202-'(A) Current Law'!K200</f>
        <v>926.36092192595743</v>
      </c>
      <c r="Z202" s="38">
        <f>O202-'(A) Current Law'!P200</f>
        <v>1.0272263230322505</v>
      </c>
      <c r="AA202" s="44">
        <f>N202-'(A) Current Law'!O200</f>
        <v>0.50500000000000012</v>
      </c>
      <c r="AB202" s="42">
        <f>Q202-'(A) Current Law'!R200</f>
        <v>0</v>
      </c>
      <c r="AC202" s="42">
        <f>M202-'(A) Current Law'!N200</f>
        <v>-64873</v>
      </c>
      <c r="AD202" s="38">
        <f>S202-'(A) Current Law'!T200</f>
        <v>0</v>
      </c>
    </row>
    <row r="203" spans="1:30">
      <c r="A203" s="28" t="s">
        <v>406</v>
      </c>
      <c r="B203" s="29" t="s">
        <v>407</v>
      </c>
      <c r="C203" s="30">
        <v>2618114713</v>
      </c>
      <c r="D203" s="21">
        <v>1344.28</v>
      </c>
      <c r="E203" s="22"/>
      <c r="F203" s="48">
        <v>3500</v>
      </c>
      <c r="G203" s="45">
        <f t="shared" ref="G203:G266" si="31">IF(F203&gt;3500,1,0)</f>
        <v>0</v>
      </c>
      <c r="H203" s="22"/>
      <c r="I203" s="23">
        <v>4704980</v>
      </c>
      <c r="J203" s="24">
        <f t="shared" si="24"/>
        <v>3500</v>
      </c>
      <c r="K203" s="26">
        <f t="shared" si="25"/>
        <v>1.7970870323740471</v>
      </c>
      <c r="L203" s="22"/>
      <c r="M203" s="20">
        <v>0</v>
      </c>
      <c r="N203" s="26">
        <v>0.89900000000000002</v>
      </c>
      <c r="O203" s="25">
        <f t="shared" si="26"/>
        <v>1.7970870323740471</v>
      </c>
      <c r="P203" s="22"/>
      <c r="Q203" s="24">
        <v>2954172</v>
      </c>
      <c r="R203" s="24">
        <f t="shared" si="27"/>
        <v>2197.5868122712532</v>
      </c>
      <c r="S203" s="26">
        <f t="shared" si="28"/>
        <v>1.128358503671111</v>
      </c>
      <c r="T203" s="27">
        <f t="shared" si="29"/>
        <v>0.62788194636321515</v>
      </c>
      <c r="U203" s="22"/>
      <c r="V203" s="38">
        <f t="shared" si="30"/>
        <v>1.128358503671111</v>
      </c>
      <c r="W203" s="22"/>
      <c r="X203" s="42">
        <f>I203-'(A) Current Law'!J201</f>
        <v>1333477</v>
      </c>
      <c r="Y203" s="42">
        <f>J203-'(A) Current Law'!K201</f>
        <v>991.96372779480453</v>
      </c>
      <c r="Z203" s="38">
        <f>O203-'(A) Current Law'!P201</f>
        <v>0.50932718623013207</v>
      </c>
      <c r="AA203" s="44">
        <f>N203-'(A) Current Law'!O201</f>
        <v>0.255</v>
      </c>
      <c r="AB203" s="42">
        <f>Q203-'(A) Current Law'!R201</f>
        <v>0</v>
      </c>
      <c r="AC203" s="42">
        <f>M203-'(A) Current Law'!N201</f>
        <v>0</v>
      </c>
      <c r="AD203" s="38">
        <f>S203-'(A) Current Law'!T201</f>
        <v>0</v>
      </c>
    </row>
    <row r="204" spans="1:30">
      <c r="A204" s="28" t="s">
        <v>408</v>
      </c>
      <c r="B204" s="29" t="s">
        <v>409</v>
      </c>
      <c r="C204" s="30">
        <v>273216012</v>
      </c>
      <c r="D204" s="21">
        <v>227.05</v>
      </c>
      <c r="E204" s="22"/>
      <c r="F204" s="48">
        <v>3500</v>
      </c>
      <c r="G204" s="45">
        <f t="shared" si="31"/>
        <v>0</v>
      </c>
      <c r="H204" s="22"/>
      <c r="I204" s="23">
        <v>954684.68760000006</v>
      </c>
      <c r="J204" s="24">
        <f t="shared" si="24"/>
        <v>4204.7332640387576</v>
      </c>
      <c r="K204" s="26">
        <f t="shared" si="25"/>
        <v>3.494248673829556</v>
      </c>
      <c r="L204" s="22"/>
      <c r="M204" s="20">
        <v>0</v>
      </c>
      <c r="N204" s="26">
        <v>1.7470000000000001</v>
      </c>
      <c r="O204" s="25">
        <f t="shared" si="26"/>
        <v>3.494248673829556</v>
      </c>
      <c r="P204" s="22"/>
      <c r="Q204" s="24">
        <v>585000</v>
      </c>
      <c r="R204" s="24">
        <f t="shared" si="27"/>
        <v>2576.5249944946045</v>
      </c>
      <c r="S204" s="26">
        <f t="shared" si="28"/>
        <v>2.1411629417971301</v>
      </c>
      <c r="T204" s="27">
        <f t="shared" si="29"/>
        <v>0.61276776259043453</v>
      </c>
      <c r="U204" s="22"/>
      <c r="V204" s="38">
        <f t="shared" si="30"/>
        <v>2.1411629417971301</v>
      </c>
      <c r="W204" s="22"/>
      <c r="X204" s="42">
        <f>I204-'(A) Current Law'!J202</f>
        <v>50585.687600000063</v>
      </c>
      <c r="Y204" s="42">
        <f>J204-'(A) Current Law'!K202</f>
        <v>222.79536489759948</v>
      </c>
      <c r="Z204" s="38">
        <f>O204-'(A) Current Law'!P202</f>
        <v>0.57304360185156389</v>
      </c>
      <c r="AA204" s="44">
        <f>N204-'(A) Current Law'!O202</f>
        <v>9.2000000000000082E-2</v>
      </c>
      <c r="AB204" s="42">
        <f>Q204-'(A) Current Law'!R202</f>
        <v>0</v>
      </c>
      <c r="AC204" s="42">
        <f>M204-'(A) Current Law'!N202</f>
        <v>-105979</v>
      </c>
      <c r="AD204" s="38">
        <f>S204-'(A) Current Law'!T202</f>
        <v>0</v>
      </c>
    </row>
    <row r="205" spans="1:30">
      <c r="A205" s="28" t="s">
        <v>410</v>
      </c>
      <c r="B205" s="29" t="s">
        <v>411</v>
      </c>
      <c r="C205" s="30">
        <v>1066121439</v>
      </c>
      <c r="D205" s="21">
        <v>2766.87</v>
      </c>
      <c r="E205" s="22"/>
      <c r="F205" s="48">
        <v>3500</v>
      </c>
      <c r="G205" s="45">
        <f t="shared" si="31"/>
        <v>0</v>
      </c>
      <c r="H205" s="22"/>
      <c r="I205" s="23">
        <v>9684045</v>
      </c>
      <c r="J205" s="24">
        <f t="shared" si="24"/>
        <v>3500</v>
      </c>
      <c r="K205" s="26">
        <f t="shared" si="25"/>
        <v>9.0834351939150899</v>
      </c>
      <c r="L205" s="22"/>
      <c r="M205" s="20">
        <v>2933784</v>
      </c>
      <c r="N205" s="26">
        <v>4.5419999999999998</v>
      </c>
      <c r="O205" s="25">
        <f t="shared" si="26"/>
        <v>6.3316060938907732</v>
      </c>
      <c r="P205" s="22"/>
      <c r="Q205" s="24">
        <v>3368291</v>
      </c>
      <c r="R205" s="24">
        <f t="shared" si="27"/>
        <v>2277.6910371647386</v>
      </c>
      <c r="S205" s="26">
        <f t="shared" si="28"/>
        <v>3.1593877365034397</v>
      </c>
      <c r="T205" s="27">
        <f t="shared" si="29"/>
        <v>0.6507688677613539</v>
      </c>
      <c r="U205" s="22"/>
      <c r="V205" s="38">
        <f t="shared" si="30"/>
        <v>5.9112168365277569</v>
      </c>
      <c r="W205" s="22"/>
      <c r="X205" s="42">
        <f>I205-'(A) Current Law'!J203</f>
        <v>2251886</v>
      </c>
      <c r="Y205" s="42">
        <f>J205-'(A) Current Law'!K203</f>
        <v>813.87488389407508</v>
      </c>
      <c r="Z205" s="38">
        <f>O205-'(A) Current Law'!P203</f>
        <v>1.5791437433048383</v>
      </c>
      <c r="AA205" s="44">
        <f>N205-'(A) Current Law'!O203</f>
        <v>1.0559999999999996</v>
      </c>
      <c r="AB205" s="42">
        <f>Q205-'(A) Current Law'!R203</f>
        <v>0</v>
      </c>
      <c r="AC205" s="42">
        <f>M205-'(A) Current Law'!N203</f>
        <v>568327</v>
      </c>
      <c r="AD205" s="38">
        <f>S205-'(A) Current Law'!T203</f>
        <v>0</v>
      </c>
    </row>
    <row r="206" spans="1:30">
      <c r="A206" s="28" t="s">
        <v>412</v>
      </c>
      <c r="B206" s="29" t="s">
        <v>413</v>
      </c>
      <c r="C206" s="30">
        <v>1696891967</v>
      </c>
      <c r="D206" s="21">
        <v>2249.58</v>
      </c>
      <c r="E206" s="22"/>
      <c r="F206" s="48">
        <v>3500</v>
      </c>
      <c r="G206" s="45">
        <f t="shared" si="31"/>
        <v>0</v>
      </c>
      <c r="H206" s="22"/>
      <c r="I206" s="23">
        <v>7873530</v>
      </c>
      <c r="J206" s="24">
        <f t="shared" si="24"/>
        <v>3500</v>
      </c>
      <c r="K206" s="26">
        <f t="shared" si="25"/>
        <v>4.639971284630402</v>
      </c>
      <c r="L206" s="22"/>
      <c r="M206" s="20">
        <v>899347</v>
      </c>
      <c r="N206" s="26">
        <v>2.3199999999999998</v>
      </c>
      <c r="O206" s="25">
        <f t="shared" si="26"/>
        <v>4.1099746687645204</v>
      </c>
      <c r="P206" s="22"/>
      <c r="Q206" s="24">
        <v>4200000</v>
      </c>
      <c r="R206" s="24">
        <f t="shared" si="27"/>
        <v>2266.7995803661129</v>
      </c>
      <c r="S206" s="26">
        <f t="shared" si="28"/>
        <v>2.4751133729658346</v>
      </c>
      <c r="T206" s="27">
        <f t="shared" si="29"/>
        <v>0.64765702296174654</v>
      </c>
      <c r="U206" s="22"/>
      <c r="V206" s="38">
        <f t="shared" si="30"/>
        <v>3.005109988831717</v>
      </c>
      <c r="W206" s="22"/>
      <c r="X206" s="42">
        <f>I206-'(A) Current Law'!J204</f>
        <v>2080444</v>
      </c>
      <c r="Y206" s="42">
        <f>J206-'(A) Current Law'!K204</f>
        <v>924.81440980094067</v>
      </c>
      <c r="Z206" s="38">
        <f>O206-'(A) Current Law'!P204</f>
        <v>0.95711514438443945</v>
      </c>
      <c r="AA206" s="44">
        <f>N206-'(A) Current Law'!O204</f>
        <v>0.79199999999999982</v>
      </c>
      <c r="AB206" s="42">
        <f>Q206-'(A) Current Law'!R204</f>
        <v>0</v>
      </c>
      <c r="AC206" s="42">
        <f>M206-'(A) Current Law'!N204</f>
        <v>456323</v>
      </c>
      <c r="AD206" s="38">
        <f>S206-'(A) Current Law'!T204</f>
        <v>0</v>
      </c>
    </row>
    <row r="207" spans="1:30">
      <c r="A207" s="28" t="s">
        <v>414</v>
      </c>
      <c r="B207" s="29" t="s">
        <v>415</v>
      </c>
      <c r="C207" s="30">
        <v>14537068518</v>
      </c>
      <c r="D207" s="21">
        <v>20770.07</v>
      </c>
      <c r="E207" s="22"/>
      <c r="F207" s="48">
        <v>3500</v>
      </c>
      <c r="G207" s="45">
        <f t="shared" si="31"/>
        <v>0</v>
      </c>
      <c r="H207" s="22"/>
      <c r="I207" s="23">
        <v>72695245</v>
      </c>
      <c r="J207" s="24">
        <f t="shared" si="24"/>
        <v>3500</v>
      </c>
      <c r="K207" s="26">
        <f t="shared" si="25"/>
        <v>5.0006811834165701</v>
      </c>
      <c r="L207" s="22"/>
      <c r="M207" s="20">
        <v>10322725</v>
      </c>
      <c r="N207" s="26">
        <v>2.5</v>
      </c>
      <c r="O207" s="25">
        <f t="shared" si="26"/>
        <v>4.2905844409255884</v>
      </c>
      <c r="P207" s="22"/>
      <c r="Q207" s="24">
        <v>42000000</v>
      </c>
      <c r="R207" s="24">
        <f t="shared" si="27"/>
        <v>2519.1405228773906</v>
      </c>
      <c r="S207" s="26">
        <f t="shared" si="28"/>
        <v>2.8891657178333459</v>
      </c>
      <c r="T207" s="27">
        <f t="shared" si="29"/>
        <v>0.71975443510782577</v>
      </c>
      <c r="U207" s="22"/>
      <c r="V207" s="38">
        <f t="shared" si="30"/>
        <v>3.5992624603243271</v>
      </c>
      <c r="W207" s="22"/>
      <c r="X207" s="42">
        <f>I207-'(A) Current Law'!J205</f>
        <v>23519123</v>
      </c>
      <c r="Y207" s="42">
        <f>J207-'(A) Current Law'!K205</f>
        <v>1132.3564629295906</v>
      </c>
      <c r="Z207" s="38">
        <f>O207-'(A) Current Law'!P205</f>
        <v>1.2808743370057218</v>
      </c>
      <c r="AA207" s="44">
        <f>N207-'(A) Current Law'!O205</f>
        <v>0.8600000000000001</v>
      </c>
      <c r="AB207" s="42">
        <f>Q207-'(A) Current Law'!R205</f>
        <v>0</v>
      </c>
      <c r="AC207" s="42">
        <f>M207-'(A) Current Law'!N205</f>
        <v>4898965</v>
      </c>
      <c r="AD207" s="38">
        <f>S207-'(A) Current Law'!T205</f>
        <v>0</v>
      </c>
    </row>
    <row r="208" spans="1:30" ht="31.2">
      <c r="A208" s="28" t="s">
        <v>416</v>
      </c>
      <c r="B208" s="29" t="s">
        <v>417</v>
      </c>
      <c r="C208" s="30">
        <v>34753464</v>
      </c>
      <c r="D208" s="21">
        <v>38.72</v>
      </c>
      <c r="E208" s="22"/>
      <c r="F208" s="48">
        <v>3500</v>
      </c>
      <c r="G208" s="45">
        <f t="shared" si="31"/>
        <v>0</v>
      </c>
      <c r="H208" s="22"/>
      <c r="I208" s="23">
        <v>199807.902</v>
      </c>
      <c r="J208" s="24">
        <f t="shared" si="24"/>
        <v>5160.3280475206611</v>
      </c>
      <c r="K208" s="26">
        <f t="shared" si="25"/>
        <v>5.7492945739164298</v>
      </c>
      <c r="L208" s="22"/>
      <c r="M208" s="20">
        <v>37703</v>
      </c>
      <c r="N208" s="26">
        <v>2.875</v>
      </c>
      <c r="O208" s="25">
        <f t="shared" si="26"/>
        <v>4.6644243002654351</v>
      </c>
      <c r="P208" s="22"/>
      <c r="Q208" s="24">
        <v>75000</v>
      </c>
      <c r="R208" s="24">
        <f t="shared" si="27"/>
        <v>2910.7179752066118</v>
      </c>
      <c r="S208" s="26">
        <f t="shared" si="28"/>
        <v>2.1580582585954597</v>
      </c>
      <c r="T208" s="27">
        <f t="shared" si="29"/>
        <v>0.5640567708878701</v>
      </c>
      <c r="U208" s="22"/>
      <c r="V208" s="38">
        <f t="shared" si="30"/>
        <v>3.2429285322464549</v>
      </c>
      <c r="W208" s="22"/>
      <c r="X208" s="42">
        <f>I208-'(A) Current Law'!J206</f>
        <v>-32381.097999999998</v>
      </c>
      <c r="Y208" s="42">
        <f>J208-'(A) Current Law'!K206</f>
        <v>-836.28868801652879</v>
      </c>
      <c r="Z208" s="38">
        <f>O208-'(A) Current Law'!P206</f>
        <v>5.7113788714701741E-2</v>
      </c>
      <c r="AA208" s="44">
        <f>N208-'(A) Current Law'!O206</f>
        <v>-0.46600000000000019</v>
      </c>
      <c r="AB208" s="42">
        <f>Q208-'(A) Current Law'!R206</f>
        <v>0</v>
      </c>
      <c r="AC208" s="42">
        <f>M208-'(A) Current Law'!N206</f>
        <v>-34366</v>
      </c>
      <c r="AD208" s="38">
        <f>S208-'(A) Current Law'!T206</f>
        <v>0</v>
      </c>
    </row>
    <row r="209" spans="1:30">
      <c r="A209" s="28" t="s">
        <v>418</v>
      </c>
      <c r="B209" s="29" t="s">
        <v>419</v>
      </c>
      <c r="C209" s="30">
        <v>351430117</v>
      </c>
      <c r="D209" s="21">
        <v>273.02000000000004</v>
      </c>
      <c r="E209" s="22"/>
      <c r="F209" s="48">
        <v>3500</v>
      </c>
      <c r="G209" s="45">
        <f t="shared" si="31"/>
        <v>0</v>
      </c>
      <c r="H209" s="22"/>
      <c r="I209" s="23">
        <v>1110938.8276000002</v>
      </c>
      <c r="J209" s="24">
        <f t="shared" si="24"/>
        <v>4069.0748941469492</v>
      </c>
      <c r="K209" s="26">
        <f t="shared" si="25"/>
        <v>3.1611941431872221</v>
      </c>
      <c r="L209" s="22"/>
      <c r="M209" s="20">
        <v>0</v>
      </c>
      <c r="N209" s="26">
        <v>1.581</v>
      </c>
      <c r="O209" s="25">
        <f t="shared" si="26"/>
        <v>3.1611941431872221</v>
      </c>
      <c r="P209" s="22"/>
      <c r="Q209" s="24">
        <v>477000</v>
      </c>
      <c r="R209" s="24">
        <f t="shared" si="27"/>
        <v>1747.124752765365</v>
      </c>
      <c r="S209" s="26">
        <f t="shared" si="28"/>
        <v>1.3573111037606376</v>
      </c>
      <c r="T209" s="27">
        <f t="shared" si="29"/>
        <v>0.42936657550306323</v>
      </c>
      <c r="U209" s="22"/>
      <c r="V209" s="38">
        <f t="shared" si="30"/>
        <v>1.3573111037606376</v>
      </c>
      <c r="W209" s="22"/>
      <c r="X209" s="42">
        <f>I209-'(A) Current Law'!J207</f>
        <v>234679.82760000019</v>
      </c>
      <c r="Y209" s="42">
        <f>J209-'(A) Current Law'!K207</f>
        <v>859.57009596366652</v>
      </c>
      <c r="Z209" s="38">
        <f>O209-'(A) Current Law'!P207</f>
        <v>0.66778519041952267</v>
      </c>
      <c r="AA209" s="44">
        <f>N209-'(A) Current Law'!O207</f>
        <v>0.33399999999999985</v>
      </c>
      <c r="AB209" s="42">
        <f>Q209-'(A) Current Law'!R207</f>
        <v>0</v>
      </c>
      <c r="AC209" s="42">
        <f>M209-'(A) Current Law'!N207</f>
        <v>0</v>
      </c>
      <c r="AD209" s="38">
        <f>S209-'(A) Current Law'!T207</f>
        <v>0</v>
      </c>
    </row>
    <row r="210" spans="1:30">
      <c r="A210" s="28" t="s">
        <v>420</v>
      </c>
      <c r="B210" s="29" t="s">
        <v>421</v>
      </c>
      <c r="C210" s="30">
        <v>494385132</v>
      </c>
      <c r="D210" s="21">
        <v>3336.2000000000003</v>
      </c>
      <c r="E210" s="22"/>
      <c r="F210" s="48">
        <v>3500</v>
      </c>
      <c r="G210" s="45">
        <f t="shared" si="31"/>
        <v>0</v>
      </c>
      <c r="H210" s="22"/>
      <c r="I210" s="23">
        <v>11676700.000000002</v>
      </c>
      <c r="J210" s="24">
        <f t="shared" si="24"/>
        <v>3500.0000000000005</v>
      </c>
      <c r="K210" s="26">
        <f t="shared" si="25"/>
        <v>23.618630990707064</v>
      </c>
      <c r="L210" s="22"/>
      <c r="M210" s="20">
        <v>4953377</v>
      </c>
      <c r="N210" s="26">
        <v>11.808999999999999</v>
      </c>
      <c r="O210" s="25">
        <f t="shared" si="26"/>
        <v>13.599363259168566</v>
      </c>
      <c r="P210" s="22"/>
      <c r="Q210" s="24">
        <v>570000</v>
      </c>
      <c r="R210" s="24">
        <f t="shared" si="27"/>
        <v>1655.5892932078411</v>
      </c>
      <c r="S210" s="26">
        <f t="shared" si="28"/>
        <v>1.1529472937305081</v>
      </c>
      <c r="T210" s="27">
        <f t="shared" si="29"/>
        <v>0.47302551234509743</v>
      </c>
      <c r="U210" s="22"/>
      <c r="V210" s="38">
        <f t="shared" si="30"/>
        <v>11.172215025269004</v>
      </c>
      <c r="W210" s="22"/>
      <c r="X210" s="42">
        <f>I210-'(A) Current Law'!J208</f>
        <v>4560954.0000000019</v>
      </c>
      <c r="Y210" s="42">
        <f>J210-'(A) Current Law'!K208</f>
        <v>1367.1104849829153</v>
      </c>
      <c r="Z210" s="38">
        <f>O210-'(A) Current Law'!P208</f>
        <v>5.1358785603609167</v>
      </c>
      <c r="AA210" s="44">
        <f>N210-'(A) Current Law'!O208</f>
        <v>4.6119999999999992</v>
      </c>
      <c r="AB210" s="42">
        <f>Q210-'(A) Current Law'!R208</f>
        <v>0</v>
      </c>
      <c r="AC210" s="42">
        <f>M210-'(A) Current Law'!N208</f>
        <v>2021852</v>
      </c>
      <c r="AD210" s="38">
        <f>S210-'(A) Current Law'!T208</f>
        <v>0</v>
      </c>
    </row>
    <row r="211" spans="1:30">
      <c r="A211" s="28" t="s">
        <v>422</v>
      </c>
      <c r="B211" s="29" t="s">
        <v>423</v>
      </c>
      <c r="C211" s="30">
        <v>118495940</v>
      </c>
      <c r="D211" s="21">
        <v>186.16</v>
      </c>
      <c r="E211" s="22"/>
      <c r="F211" s="48">
        <v>3500</v>
      </c>
      <c r="G211" s="45">
        <f t="shared" si="31"/>
        <v>0</v>
      </c>
      <c r="H211" s="22"/>
      <c r="I211" s="23">
        <v>803679.08600000001</v>
      </c>
      <c r="J211" s="24">
        <f t="shared" si="24"/>
        <v>4317.1416308551788</v>
      </c>
      <c r="K211" s="26">
        <f t="shared" si="25"/>
        <v>6.7823343652111623</v>
      </c>
      <c r="L211" s="22"/>
      <c r="M211" s="20">
        <v>189721</v>
      </c>
      <c r="N211" s="26">
        <v>3.391</v>
      </c>
      <c r="O211" s="25">
        <f t="shared" si="26"/>
        <v>5.1812584127354908</v>
      </c>
      <c r="P211" s="22"/>
      <c r="Q211" s="24">
        <v>470000</v>
      </c>
      <c r="R211" s="24">
        <f t="shared" si="27"/>
        <v>3543.8386334336055</v>
      </c>
      <c r="S211" s="26">
        <f t="shared" si="28"/>
        <v>3.9663806202980458</v>
      </c>
      <c r="T211" s="27">
        <f t="shared" si="29"/>
        <v>0.82087615752638854</v>
      </c>
      <c r="U211" s="22"/>
      <c r="V211" s="38">
        <f t="shared" si="30"/>
        <v>5.5674565727737164</v>
      </c>
      <c r="W211" s="22"/>
      <c r="X211" s="42">
        <f>I211-'(A) Current Law'!J209</f>
        <v>50748.08600000001</v>
      </c>
      <c r="Y211" s="42">
        <f>J211-'(A) Current Law'!K209</f>
        <v>272.60467339922707</v>
      </c>
      <c r="Z211" s="38">
        <f>O211-'(A) Current Law'!P209</f>
        <v>0.73721585735342465</v>
      </c>
      <c r="AA211" s="44">
        <f>N211-'(A) Current Law'!O209</f>
        <v>0.21399999999999997</v>
      </c>
      <c r="AB211" s="42">
        <f>Q211-'(A) Current Law'!R209</f>
        <v>0</v>
      </c>
      <c r="AC211" s="42">
        <f>M211-'(A) Current Law'!N209</f>
        <v>-36609</v>
      </c>
      <c r="AD211" s="38">
        <f>S211-'(A) Current Law'!T209</f>
        <v>0</v>
      </c>
    </row>
    <row r="212" spans="1:30">
      <c r="A212" s="28" t="s">
        <v>424</v>
      </c>
      <c r="B212" s="29" t="s">
        <v>425</v>
      </c>
      <c r="C212" s="30">
        <v>2171337360</v>
      </c>
      <c r="D212" s="21">
        <v>2419.1800000000003</v>
      </c>
      <c r="E212" s="22"/>
      <c r="F212" s="48">
        <v>3500</v>
      </c>
      <c r="G212" s="45">
        <f t="shared" si="31"/>
        <v>0</v>
      </c>
      <c r="H212" s="22"/>
      <c r="I212" s="23">
        <v>8467130.0000000019</v>
      </c>
      <c r="J212" s="24">
        <f t="shared" si="24"/>
        <v>3500.0000000000005</v>
      </c>
      <c r="K212" s="26">
        <f t="shared" si="25"/>
        <v>3.899499983733528</v>
      </c>
      <c r="L212" s="22"/>
      <c r="M212" s="20">
        <v>347370</v>
      </c>
      <c r="N212" s="26">
        <v>1.95</v>
      </c>
      <c r="O212" s="25">
        <f t="shared" si="26"/>
        <v>3.7395202374263952</v>
      </c>
      <c r="P212" s="22"/>
      <c r="Q212" s="24">
        <v>4243812</v>
      </c>
      <c r="R212" s="24">
        <f t="shared" si="27"/>
        <v>1897.8257095379424</v>
      </c>
      <c r="S212" s="26">
        <f t="shared" si="28"/>
        <v>1.9544692032563749</v>
      </c>
      <c r="T212" s="27">
        <f t="shared" si="29"/>
        <v>0.54223591701084062</v>
      </c>
      <c r="U212" s="22"/>
      <c r="V212" s="38">
        <f t="shared" si="30"/>
        <v>2.1144489495635077</v>
      </c>
      <c r="W212" s="22"/>
      <c r="X212" s="42">
        <f>I212-'(A) Current Law'!J210</f>
        <v>942282.00000000186</v>
      </c>
      <c r="Y212" s="42">
        <f>J212-'(A) Current Law'!K210</f>
        <v>389.50470820691407</v>
      </c>
      <c r="Z212" s="38">
        <f>O212-'(A) Current Law'!P210</f>
        <v>0.58896835819193116</v>
      </c>
      <c r="AA212" s="44">
        <f>N212-'(A) Current Law'!O210</f>
        <v>0.36799999999999988</v>
      </c>
      <c r="AB212" s="42">
        <f>Q212-'(A) Current Law'!R210</f>
        <v>0</v>
      </c>
      <c r="AC212" s="42">
        <f>M212-'(A) Current Law'!N210</f>
        <v>-336567</v>
      </c>
      <c r="AD212" s="38">
        <f>S212-'(A) Current Law'!T210</f>
        <v>0</v>
      </c>
    </row>
    <row r="213" spans="1:30">
      <c r="A213" s="28" t="s">
        <v>426</v>
      </c>
      <c r="B213" s="29" t="s">
        <v>427</v>
      </c>
      <c r="C213" s="30">
        <v>537627542</v>
      </c>
      <c r="D213" s="21">
        <v>878.6400000000001</v>
      </c>
      <c r="E213" s="22"/>
      <c r="F213" s="48">
        <v>3500</v>
      </c>
      <c r="G213" s="45">
        <f t="shared" si="31"/>
        <v>0</v>
      </c>
      <c r="H213" s="22"/>
      <c r="I213" s="23">
        <v>3075240.0000000005</v>
      </c>
      <c r="J213" s="24">
        <f t="shared" si="24"/>
        <v>3500</v>
      </c>
      <c r="K213" s="26">
        <f t="shared" si="25"/>
        <v>5.7200194554020829</v>
      </c>
      <c r="L213" s="22"/>
      <c r="M213" s="20">
        <v>575263</v>
      </c>
      <c r="N213" s="26">
        <v>2.86</v>
      </c>
      <c r="O213" s="25">
        <f t="shared" si="26"/>
        <v>4.6500166094541342</v>
      </c>
      <c r="P213" s="22"/>
      <c r="Q213" s="24">
        <v>1439136</v>
      </c>
      <c r="R213" s="24">
        <f t="shared" si="27"/>
        <v>2292.6329327141943</v>
      </c>
      <c r="S213" s="26">
        <f t="shared" si="28"/>
        <v>2.6768271481151165</v>
      </c>
      <c r="T213" s="27">
        <f t="shared" si="29"/>
        <v>0.65503798077548414</v>
      </c>
      <c r="U213" s="22"/>
      <c r="V213" s="38">
        <f t="shared" si="30"/>
        <v>3.7468299940630647</v>
      </c>
      <c r="W213" s="22"/>
      <c r="X213" s="42">
        <f>I213-'(A) Current Law'!J211</f>
        <v>1044966.0000000005</v>
      </c>
      <c r="Y213" s="42">
        <f>J213-'(A) Current Law'!K211</f>
        <v>1189.2993717563509</v>
      </c>
      <c r="Z213" s="38">
        <f>O213-'(A) Current Law'!P211</f>
        <v>1.494716950345524</v>
      </c>
      <c r="AA213" s="44">
        <f>N213-'(A) Current Law'!O211</f>
        <v>0.97199999999999998</v>
      </c>
      <c r="AB213" s="42">
        <f>Q213-'(A) Current Law'!R211</f>
        <v>0</v>
      </c>
      <c r="AC213" s="42">
        <f>M213-'(A) Current Law'!N211</f>
        <v>241365</v>
      </c>
      <c r="AD213" s="38">
        <f>S213-'(A) Current Law'!T211</f>
        <v>0</v>
      </c>
    </row>
    <row r="214" spans="1:30">
      <c r="A214" s="28" t="s">
        <v>428</v>
      </c>
      <c r="B214" s="29" t="s">
        <v>429</v>
      </c>
      <c r="C214" s="30">
        <v>254720848</v>
      </c>
      <c r="D214" s="21">
        <v>676</v>
      </c>
      <c r="E214" s="22"/>
      <c r="F214" s="48">
        <v>3500</v>
      </c>
      <c r="G214" s="45">
        <f t="shared" si="31"/>
        <v>0</v>
      </c>
      <c r="H214" s="22"/>
      <c r="I214" s="23">
        <v>2451067.8528</v>
      </c>
      <c r="J214" s="24">
        <f t="shared" si="24"/>
        <v>3625.8400189349113</v>
      </c>
      <c r="K214" s="26">
        <f t="shared" si="25"/>
        <v>9.6225647489992649</v>
      </c>
      <c r="L214" s="22"/>
      <c r="M214" s="20">
        <v>769557</v>
      </c>
      <c r="N214" s="26">
        <v>4.8109999999999999</v>
      </c>
      <c r="O214" s="25">
        <f t="shared" si="26"/>
        <v>6.6013868358352825</v>
      </c>
      <c r="P214" s="22"/>
      <c r="Q214" s="24">
        <v>860371</v>
      </c>
      <c r="R214" s="24">
        <f t="shared" si="27"/>
        <v>2411.1360946745563</v>
      </c>
      <c r="S214" s="26">
        <f t="shared" si="28"/>
        <v>3.3777015378026696</v>
      </c>
      <c r="T214" s="27">
        <f t="shared" si="29"/>
        <v>0.66498689464595473</v>
      </c>
      <c r="U214" s="22"/>
      <c r="V214" s="38">
        <f t="shared" si="30"/>
        <v>6.3988794509666516</v>
      </c>
      <c r="W214" s="22"/>
      <c r="X214" s="42">
        <f>I214-'(A) Current Law'!J212</f>
        <v>557513.85279999999</v>
      </c>
      <c r="Y214" s="42">
        <f>J214-'(A) Current Law'!K212</f>
        <v>824.72463431952656</v>
      </c>
      <c r="Z214" s="38">
        <f>O214-'(A) Current Law'!P212</f>
        <v>1.6174956075837184</v>
      </c>
      <c r="AA214" s="44">
        <f>N214-'(A) Current Law'!O212</f>
        <v>1.0939999999999999</v>
      </c>
      <c r="AB214" s="42">
        <f>Q214-'(A) Current Law'!R212</f>
        <v>0</v>
      </c>
      <c r="AC214" s="42">
        <f>M214-'(A) Current Law'!N212</f>
        <v>145504</v>
      </c>
      <c r="AD214" s="38">
        <f>S214-'(A) Current Law'!T212</f>
        <v>0</v>
      </c>
    </row>
    <row r="215" spans="1:30">
      <c r="A215" s="28" t="s">
        <v>430</v>
      </c>
      <c r="B215" s="29" t="s">
        <v>431</v>
      </c>
      <c r="C215" s="30">
        <v>404654285</v>
      </c>
      <c r="D215" s="21">
        <v>649.67999999999995</v>
      </c>
      <c r="E215" s="22"/>
      <c r="F215" s="48">
        <v>3500</v>
      </c>
      <c r="G215" s="45">
        <f t="shared" si="31"/>
        <v>0</v>
      </c>
      <c r="H215" s="22"/>
      <c r="I215" s="23">
        <v>2322936.7111999998</v>
      </c>
      <c r="J215" s="24">
        <f t="shared" si="24"/>
        <v>3575.5090370644007</v>
      </c>
      <c r="K215" s="26">
        <f t="shared" si="25"/>
        <v>5.7405464301459208</v>
      </c>
      <c r="L215" s="22"/>
      <c r="M215" s="20">
        <v>437068</v>
      </c>
      <c r="N215" s="26">
        <v>2.87</v>
      </c>
      <c r="O215" s="25">
        <f t="shared" si="26"/>
        <v>4.6604441892911126</v>
      </c>
      <c r="P215" s="22"/>
      <c r="Q215" s="24">
        <v>1050000</v>
      </c>
      <c r="R215" s="24">
        <f t="shared" si="27"/>
        <v>2288.9237778598695</v>
      </c>
      <c r="S215" s="26">
        <f t="shared" si="28"/>
        <v>2.5948075651787552</v>
      </c>
      <c r="T215" s="27">
        <f t="shared" si="29"/>
        <v>0.64016724727373198</v>
      </c>
      <c r="U215" s="22"/>
      <c r="V215" s="38">
        <f t="shared" si="30"/>
        <v>3.674909806033563</v>
      </c>
      <c r="W215" s="22"/>
      <c r="X215" s="42">
        <f>I215-'(A) Current Law'!J213</f>
        <v>464853.71119999979</v>
      </c>
      <c r="Y215" s="42">
        <f>J215-'(A) Current Law'!K213</f>
        <v>715.51180765915478</v>
      </c>
      <c r="Z215" s="38">
        <f>O215-'(A) Current Law'!P213</f>
        <v>0.94282879322530766</v>
      </c>
      <c r="AA215" s="44">
        <f>N215-'(A) Current Law'!O213</f>
        <v>0.72900000000000009</v>
      </c>
      <c r="AB215" s="42">
        <f>Q215-'(A) Current Law'!R213</f>
        <v>0</v>
      </c>
      <c r="AC215" s="42">
        <f>M215-'(A) Current Law'!N213</f>
        <v>83334</v>
      </c>
      <c r="AD215" s="38">
        <f>S215-'(A) Current Law'!T213</f>
        <v>0</v>
      </c>
    </row>
    <row r="216" spans="1:30">
      <c r="A216" s="28" t="s">
        <v>432</v>
      </c>
      <c r="B216" s="29" t="s">
        <v>433</v>
      </c>
      <c r="C216" s="30">
        <v>19123067735</v>
      </c>
      <c r="D216" s="21">
        <v>13535.579999999998</v>
      </c>
      <c r="E216" s="22"/>
      <c r="F216" s="48">
        <v>3500</v>
      </c>
      <c r="G216" s="45">
        <f t="shared" si="31"/>
        <v>0</v>
      </c>
      <c r="H216" s="22"/>
      <c r="I216" s="23">
        <v>47374529.999999993</v>
      </c>
      <c r="J216" s="24">
        <f t="shared" si="24"/>
        <v>3500</v>
      </c>
      <c r="K216" s="26">
        <f t="shared" si="25"/>
        <v>2.4773499030855151</v>
      </c>
      <c r="L216" s="22"/>
      <c r="M216" s="20">
        <v>0</v>
      </c>
      <c r="N216" s="26">
        <v>1.2390000000000001</v>
      </c>
      <c r="O216" s="25">
        <f t="shared" si="26"/>
        <v>2.4773499030855151</v>
      </c>
      <c r="P216" s="22"/>
      <c r="Q216" s="24">
        <v>29000000</v>
      </c>
      <c r="R216" s="24">
        <f t="shared" si="27"/>
        <v>2142.5014665053145</v>
      </c>
      <c r="S216" s="26">
        <f t="shared" si="28"/>
        <v>1.5164930858307186</v>
      </c>
      <c r="T216" s="27">
        <f t="shared" si="29"/>
        <v>0.61214327614437558</v>
      </c>
      <c r="U216" s="22"/>
      <c r="V216" s="38">
        <f t="shared" si="30"/>
        <v>1.5164930858307186</v>
      </c>
      <c r="W216" s="22"/>
      <c r="X216" s="42">
        <f>I216-'(A) Current Law'!J214</f>
        <v>12604399.999999993</v>
      </c>
      <c r="Y216" s="42">
        <f>J216-'(A) Current Law'!K214</f>
        <v>931.20501670412295</v>
      </c>
      <c r="Z216" s="38">
        <f>O216-'(A) Current Law'!P214</f>
        <v>0.65912018796705851</v>
      </c>
      <c r="AA216" s="44">
        <f>N216-'(A) Current Law'!O214</f>
        <v>0.3590000000000001</v>
      </c>
      <c r="AB216" s="42">
        <f>Q216-'(A) Current Law'!R214</f>
        <v>0</v>
      </c>
      <c r="AC216" s="42">
        <f>M216-'(A) Current Law'!N214</f>
        <v>0</v>
      </c>
      <c r="AD216" s="38">
        <f>S216-'(A) Current Law'!T214</f>
        <v>0</v>
      </c>
    </row>
    <row r="217" spans="1:30">
      <c r="A217" s="28" t="s">
        <v>434</v>
      </c>
      <c r="B217" s="29" t="s">
        <v>435</v>
      </c>
      <c r="C217" s="30">
        <v>292503063</v>
      </c>
      <c r="D217" s="21">
        <v>381.31</v>
      </c>
      <c r="E217" s="22"/>
      <c r="F217" s="48">
        <v>3500</v>
      </c>
      <c r="G217" s="45">
        <f t="shared" si="31"/>
        <v>0</v>
      </c>
      <c r="H217" s="22"/>
      <c r="I217" s="23">
        <v>1453233.0819999999</v>
      </c>
      <c r="J217" s="24">
        <f t="shared" si="24"/>
        <v>3811.1591146311398</v>
      </c>
      <c r="K217" s="26">
        <f t="shared" si="25"/>
        <v>4.9682662023952888</v>
      </c>
      <c r="L217" s="22"/>
      <c r="M217" s="20">
        <v>203008</v>
      </c>
      <c r="N217" s="26">
        <v>2.484</v>
      </c>
      <c r="O217" s="25">
        <f t="shared" si="26"/>
        <v>4.2742290257657913</v>
      </c>
      <c r="P217" s="22"/>
      <c r="Q217" s="24">
        <v>399800</v>
      </c>
      <c r="R217" s="24">
        <f t="shared" si="27"/>
        <v>1580.886942382838</v>
      </c>
      <c r="S217" s="26">
        <f t="shared" si="28"/>
        <v>1.3668232937444487</v>
      </c>
      <c r="T217" s="27">
        <f t="shared" si="29"/>
        <v>0.41480476013551143</v>
      </c>
      <c r="U217" s="22"/>
      <c r="V217" s="38">
        <f t="shared" si="30"/>
        <v>2.0608604703739464</v>
      </c>
      <c r="W217" s="22"/>
      <c r="X217" s="42">
        <f>I217-'(A) Current Law'!J215</f>
        <v>301438.08199999994</v>
      </c>
      <c r="Y217" s="42">
        <f>J217-'(A) Current Law'!K215</f>
        <v>790.53285253468266</v>
      </c>
      <c r="Z217" s="38">
        <f>O217-'(A) Current Law'!P215</f>
        <v>1.0384612006609992</v>
      </c>
      <c r="AA217" s="44">
        <f>N217-'(A) Current Law'!O215</f>
        <v>0.5149999999999999</v>
      </c>
      <c r="AB217" s="42">
        <f>Q217-'(A) Current Law'!R215</f>
        <v>0</v>
      </c>
      <c r="AC217" s="42">
        <f>M217-'(A) Current Law'!N215</f>
        <v>-2315</v>
      </c>
      <c r="AD217" s="38">
        <f>S217-'(A) Current Law'!T215</f>
        <v>0</v>
      </c>
    </row>
    <row r="218" spans="1:30">
      <c r="A218" s="28" t="s">
        <v>436</v>
      </c>
      <c r="B218" s="29" t="s">
        <v>437</v>
      </c>
      <c r="C218" s="30">
        <v>5697076828</v>
      </c>
      <c r="D218" s="21">
        <v>10456.519999999999</v>
      </c>
      <c r="E218" s="22"/>
      <c r="F218" s="48">
        <v>3500</v>
      </c>
      <c r="G218" s="45">
        <f t="shared" si="31"/>
        <v>0</v>
      </c>
      <c r="H218" s="22"/>
      <c r="I218" s="23">
        <v>36597819.999999993</v>
      </c>
      <c r="J218" s="24">
        <f t="shared" si="24"/>
        <v>3499.9999999999995</v>
      </c>
      <c r="K218" s="26">
        <f t="shared" si="25"/>
        <v>6.423964623423891</v>
      </c>
      <c r="L218" s="22"/>
      <c r="M218" s="20">
        <v>8101198</v>
      </c>
      <c r="N218" s="26">
        <v>3.2120000000000002</v>
      </c>
      <c r="O218" s="25">
        <f t="shared" si="26"/>
        <v>5.0019725659911689</v>
      </c>
      <c r="P218" s="22"/>
      <c r="Q218" s="24">
        <v>17318000</v>
      </c>
      <c r="R218" s="24">
        <f t="shared" si="27"/>
        <v>2430.9424167887601</v>
      </c>
      <c r="S218" s="26">
        <f t="shared" si="28"/>
        <v>3.039804538862013</v>
      </c>
      <c r="T218" s="27">
        <f t="shared" si="29"/>
        <v>0.69455497622536</v>
      </c>
      <c r="U218" s="22"/>
      <c r="V218" s="38">
        <f t="shared" si="30"/>
        <v>4.4617965962947341</v>
      </c>
      <c r="W218" s="22"/>
      <c r="X218" s="42">
        <f>I218-'(A) Current Law'!J216</f>
        <v>12670809.999999993</v>
      </c>
      <c r="Y218" s="42">
        <f>J218-'(A) Current Law'!K216</f>
        <v>1211.7616568418548</v>
      </c>
      <c r="Z218" s="38">
        <f>O218-'(A) Current Law'!P216</f>
        <v>1.6350729121675078</v>
      </c>
      <c r="AA218" s="44">
        <f>N218-'(A) Current Law'!O216</f>
        <v>1.1120000000000001</v>
      </c>
      <c r="AB218" s="42">
        <f>Q218-'(A) Current Law'!R216</f>
        <v>0</v>
      </c>
      <c r="AC218" s="42">
        <f>M218-'(A) Current Law'!N216</f>
        <v>3355674</v>
      </c>
      <c r="AD218" s="38">
        <f>S218-'(A) Current Law'!T216</f>
        <v>0</v>
      </c>
    </row>
    <row r="219" spans="1:30">
      <c r="A219" s="28" t="s">
        <v>438</v>
      </c>
      <c r="B219" s="29" t="s">
        <v>439</v>
      </c>
      <c r="C219" s="30">
        <v>2093254102</v>
      </c>
      <c r="D219" s="21">
        <v>2087.2800000000002</v>
      </c>
      <c r="E219" s="22"/>
      <c r="F219" s="48">
        <v>3500</v>
      </c>
      <c r="G219" s="45">
        <f t="shared" si="31"/>
        <v>0</v>
      </c>
      <c r="H219" s="22"/>
      <c r="I219" s="23">
        <v>7305480.0000000009</v>
      </c>
      <c r="J219" s="24">
        <f t="shared" si="24"/>
        <v>3500</v>
      </c>
      <c r="K219" s="26">
        <f t="shared" si="25"/>
        <v>3.4900110755879941</v>
      </c>
      <c r="L219" s="22"/>
      <c r="M219" s="20">
        <v>0</v>
      </c>
      <c r="N219" s="26">
        <v>1.7450000000000001</v>
      </c>
      <c r="O219" s="25">
        <f t="shared" si="26"/>
        <v>3.4900110755879941</v>
      </c>
      <c r="P219" s="22"/>
      <c r="Q219" s="24">
        <v>3688000</v>
      </c>
      <c r="R219" s="24">
        <f t="shared" si="27"/>
        <v>1766.8927982829327</v>
      </c>
      <c r="S219" s="26">
        <f t="shared" si="28"/>
        <v>1.7618501243954567</v>
      </c>
      <c r="T219" s="27">
        <f t="shared" si="29"/>
        <v>0.50482651379512355</v>
      </c>
      <c r="U219" s="22"/>
      <c r="V219" s="38">
        <f t="shared" si="30"/>
        <v>1.7618501243954567</v>
      </c>
      <c r="W219" s="22"/>
      <c r="X219" s="42">
        <f>I219-'(A) Current Law'!J217</f>
        <v>2449998.0000000009</v>
      </c>
      <c r="Y219" s="42">
        <f>J219-'(A) Current Law'!K217</f>
        <v>1173.77543980683</v>
      </c>
      <c r="Z219" s="38">
        <f>O219-'(A) Current Law'!P217</f>
        <v>1.1704255100511447</v>
      </c>
      <c r="AA219" s="44">
        <f>N219-'(A) Current Law'!O217</f>
        <v>0.58500000000000019</v>
      </c>
      <c r="AB219" s="42">
        <f>Q219-'(A) Current Law'!R217</f>
        <v>0</v>
      </c>
      <c r="AC219" s="42">
        <f>M219-'(A) Current Law'!N217</f>
        <v>0</v>
      </c>
      <c r="AD219" s="38">
        <f>S219-'(A) Current Law'!T217</f>
        <v>0</v>
      </c>
    </row>
    <row r="220" spans="1:30">
      <c r="A220" s="28" t="s">
        <v>440</v>
      </c>
      <c r="B220" s="29" t="s">
        <v>441</v>
      </c>
      <c r="C220" s="30">
        <v>287979944</v>
      </c>
      <c r="D220" s="21">
        <v>330.88</v>
      </c>
      <c r="E220" s="22"/>
      <c r="F220" s="48">
        <v>3500</v>
      </c>
      <c r="G220" s="45">
        <f t="shared" si="31"/>
        <v>0</v>
      </c>
      <c r="H220" s="22"/>
      <c r="I220" s="23">
        <v>1289590.6940000001</v>
      </c>
      <c r="J220" s="24">
        <f t="shared" si="24"/>
        <v>3897.4573682301743</v>
      </c>
      <c r="K220" s="26">
        <f t="shared" si="25"/>
        <v>4.478057312213382</v>
      </c>
      <c r="L220" s="22"/>
      <c r="M220" s="20">
        <v>129305</v>
      </c>
      <c r="N220" s="26">
        <v>2.2389999999999999</v>
      </c>
      <c r="O220" s="25">
        <f t="shared" si="26"/>
        <v>4.0290503494229446</v>
      </c>
      <c r="P220" s="22"/>
      <c r="Q220" s="24">
        <v>881000</v>
      </c>
      <c r="R220" s="24">
        <f t="shared" si="27"/>
        <v>3053.3879352030949</v>
      </c>
      <c r="S220" s="26">
        <f t="shared" si="28"/>
        <v>3.0592408199093195</v>
      </c>
      <c r="T220" s="27">
        <f t="shared" si="29"/>
        <v>0.78343074643806321</v>
      </c>
      <c r="U220" s="22"/>
      <c r="V220" s="38">
        <f t="shared" si="30"/>
        <v>3.5082477826997565</v>
      </c>
      <c r="W220" s="22"/>
      <c r="X220" s="42">
        <f>I220-'(A) Current Law'!J218</f>
        <v>76564.694000000134</v>
      </c>
      <c r="Y220" s="42">
        <f>J220-'(A) Current Law'!K218</f>
        <v>231.39716513539679</v>
      </c>
      <c r="Z220" s="38">
        <f>O220-'(A) Current Law'!P218</f>
        <v>0.38584525177906137</v>
      </c>
      <c r="AA220" s="44">
        <f>N220-'(A) Current Law'!O218</f>
        <v>0.4029999999999998</v>
      </c>
      <c r="AB220" s="42">
        <f>Q220-'(A) Current Law'!R218</f>
        <v>0</v>
      </c>
      <c r="AC220" s="42">
        <f>M220-'(A) Current Law'!N218</f>
        <v>-34551</v>
      </c>
      <c r="AD220" s="38">
        <f>S220-'(A) Current Law'!T218</f>
        <v>0</v>
      </c>
    </row>
    <row r="221" spans="1:30">
      <c r="A221" s="28" t="s">
        <v>442</v>
      </c>
      <c r="B221" s="29" t="s">
        <v>443</v>
      </c>
      <c r="C221" s="30">
        <v>939121882</v>
      </c>
      <c r="D221" s="21">
        <v>1610.48</v>
      </c>
      <c r="E221" s="22"/>
      <c r="F221" s="48">
        <v>3500</v>
      </c>
      <c r="G221" s="45">
        <f t="shared" si="31"/>
        <v>0</v>
      </c>
      <c r="H221" s="22"/>
      <c r="I221" s="23">
        <v>5636680</v>
      </c>
      <c r="J221" s="24">
        <f t="shared" si="24"/>
        <v>3500</v>
      </c>
      <c r="K221" s="26">
        <f t="shared" si="25"/>
        <v>6.0020750320457337</v>
      </c>
      <c r="L221" s="22"/>
      <c r="M221" s="20">
        <v>1137291</v>
      </c>
      <c r="N221" s="26">
        <v>3.0009999999999999</v>
      </c>
      <c r="O221" s="25">
        <f t="shared" si="26"/>
        <v>4.7910596976165447</v>
      </c>
      <c r="P221" s="22"/>
      <c r="Q221" s="24">
        <v>2455000</v>
      </c>
      <c r="R221" s="24">
        <f t="shared" si="27"/>
        <v>2230.5716308181413</v>
      </c>
      <c r="S221" s="26">
        <f t="shared" si="28"/>
        <v>2.6141441777202674</v>
      </c>
      <c r="T221" s="27">
        <f t="shared" si="29"/>
        <v>0.63730618023375463</v>
      </c>
      <c r="U221" s="22"/>
      <c r="V221" s="38">
        <f t="shared" si="30"/>
        <v>3.8251595121494573</v>
      </c>
      <c r="W221" s="22"/>
      <c r="X221" s="42">
        <f>I221-'(A) Current Law'!J219</f>
        <v>1349109</v>
      </c>
      <c r="Y221" s="42">
        <f>J221-'(A) Current Law'!K219</f>
        <v>837.70614971933855</v>
      </c>
      <c r="Z221" s="38">
        <f>O221-'(A) Current Law'!P219</f>
        <v>1.2414405652194147</v>
      </c>
      <c r="AA221" s="44">
        <f>N221-'(A) Current Law'!O219</f>
        <v>0.71799999999999997</v>
      </c>
      <c r="AB221" s="42">
        <f>Q221-'(A) Current Law'!R219</f>
        <v>0</v>
      </c>
      <c r="AC221" s="42">
        <f>M221-'(A) Current Law'!N219</f>
        <v>183245</v>
      </c>
      <c r="AD221" s="38">
        <f>S221-'(A) Current Law'!T219</f>
        <v>0</v>
      </c>
    </row>
    <row r="222" spans="1:30">
      <c r="A222" s="28" t="s">
        <v>444</v>
      </c>
      <c r="B222" s="29" t="s">
        <v>445</v>
      </c>
      <c r="C222" s="30">
        <v>3520104672</v>
      </c>
      <c r="D222" s="21">
        <v>3074.08</v>
      </c>
      <c r="E222" s="22"/>
      <c r="F222" s="48">
        <v>3500</v>
      </c>
      <c r="G222" s="45">
        <f t="shared" si="31"/>
        <v>0</v>
      </c>
      <c r="H222" s="22"/>
      <c r="I222" s="23">
        <v>10759280</v>
      </c>
      <c r="J222" s="24">
        <f t="shared" si="24"/>
        <v>3500</v>
      </c>
      <c r="K222" s="26">
        <f t="shared" si="25"/>
        <v>3.0565227464917841</v>
      </c>
      <c r="L222" s="22"/>
      <c r="M222" s="20">
        <v>0</v>
      </c>
      <c r="N222" s="26">
        <v>1.528</v>
      </c>
      <c r="O222" s="25">
        <f t="shared" si="26"/>
        <v>3.0565227464917841</v>
      </c>
      <c r="P222" s="22"/>
      <c r="Q222" s="24">
        <v>5829000</v>
      </c>
      <c r="R222" s="24">
        <f t="shared" si="27"/>
        <v>1896.177067610472</v>
      </c>
      <c r="S222" s="26">
        <f t="shared" si="28"/>
        <v>1.6559166681507134</v>
      </c>
      <c r="T222" s="27">
        <f t="shared" si="29"/>
        <v>0.54176487646013483</v>
      </c>
      <c r="U222" s="22"/>
      <c r="V222" s="38">
        <f t="shared" si="30"/>
        <v>1.6559166681507134</v>
      </c>
      <c r="W222" s="22"/>
      <c r="X222" s="42">
        <f>I222-'(A) Current Law'!J220</f>
        <v>3812919</v>
      </c>
      <c r="Y222" s="42">
        <f>J222-'(A) Current Law'!K220</f>
        <v>1240.3447535522823</v>
      </c>
      <c r="Z222" s="38">
        <f>O222-'(A) Current Law'!P220</f>
        <v>1.0831834150640849</v>
      </c>
      <c r="AA222" s="44">
        <f>N222-'(A) Current Law'!O220</f>
        <v>0.56600000000000006</v>
      </c>
      <c r="AB222" s="42">
        <f>Q222-'(A) Current Law'!R220</f>
        <v>0</v>
      </c>
      <c r="AC222" s="42">
        <f>M222-'(A) Current Law'!N220</f>
        <v>0</v>
      </c>
      <c r="AD222" s="38">
        <f>S222-'(A) Current Law'!T220</f>
        <v>0</v>
      </c>
    </row>
    <row r="223" spans="1:30">
      <c r="A223" s="28" t="s">
        <v>446</v>
      </c>
      <c r="B223" s="29" t="s">
        <v>447</v>
      </c>
      <c r="C223" s="30">
        <v>1245526639</v>
      </c>
      <c r="D223" s="21">
        <v>2015.1399999999999</v>
      </c>
      <c r="E223" s="22"/>
      <c r="F223" s="48">
        <v>3500</v>
      </c>
      <c r="G223" s="45">
        <f t="shared" si="31"/>
        <v>0</v>
      </c>
      <c r="H223" s="22"/>
      <c r="I223" s="23">
        <v>7052990</v>
      </c>
      <c r="J223" s="24">
        <f t="shared" si="24"/>
        <v>3500</v>
      </c>
      <c r="K223" s="26">
        <f t="shared" si="25"/>
        <v>5.6626568867789588</v>
      </c>
      <c r="L223" s="22"/>
      <c r="M223" s="20">
        <v>1296744</v>
      </c>
      <c r="N223" s="26">
        <v>2.831</v>
      </c>
      <c r="O223" s="25">
        <f t="shared" si="26"/>
        <v>4.6215358385441974</v>
      </c>
      <c r="P223" s="22"/>
      <c r="Q223" s="24">
        <v>3388000</v>
      </c>
      <c r="R223" s="24">
        <f t="shared" si="27"/>
        <v>2324.7734648709275</v>
      </c>
      <c r="S223" s="26">
        <f t="shared" si="28"/>
        <v>2.7201345149230485</v>
      </c>
      <c r="T223" s="27">
        <f t="shared" si="29"/>
        <v>0.66422098996312207</v>
      </c>
      <c r="U223" s="22"/>
      <c r="V223" s="38">
        <f t="shared" si="30"/>
        <v>3.7612555631578104</v>
      </c>
      <c r="W223" s="22"/>
      <c r="X223" s="42">
        <f>I223-'(A) Current Law'!J221</f>
        <v>2059527</v>
      </c>
      <c r="Y223" s="42">
        <f>J223-'(A) Current Law'!K221</f>
        <v>1022.0267574461327</v>
      </c>
      <c r="Z223" s="38">
        <f>O223-'(A) Current Law'!P221</f>
        <v>1.3502561465487859</v>
      </c>
      <c r="AA223" s="44">
        <f>N223-'(A) Current Law'!O221</f>
        <v>0.82600000000000007</v>
      </c>
      <c r="AB223" s="42">
        <f>Q223-'(A) Current Law'!R221</f>
        <v>0</v>
      </c>
      <c r="AC223" s="42">
        <f>M223-'(A) Current Law'!N221</f>
        <v>377747</v>
      </c>
      <c r="AD223" s="38">
        <f>S223-'(A) Current Law'!T221</f>
        <v>0</v>
      </c>
    </row>
    <row r="224" spans="1:30">
      <c r="A224" s="28" t="s">
        <v>448</v>
      </c>
      <c r="B224" s="29" t="s">
        <v>449</v>
      </c>
      <c r="C224" s="30">
        <v>70767691</v>
      </c>
      <c r="D224" s="21">
        <v>34.129999999999995</v>
      </c>
      <c r="E224" s="22"/>
      <c r="F224" s="48">
        <v>3500</v>
      </c>
      <c r="G224" s="45">
        <f t="shared" si="31"/>
        <v>0</v>
      </c>
      <c r="H224" s="22"/>
      <c r="I224" s="23">
        <v>199895.95919999998</v>
      </c>
      <c r="J224" s="24">
        <f t="shared" si="24"/>
        <v>5856.8988924699679</v>
      </c>
      <c r="K224" s="26">
        <f t="shared" si="25"/>
        <v>2.824678273027164</v>
      </c>
      <c r="L224" s="22"/>
      <c r="M224" s="20">
        <v>0</v>
      </c>
      <c r="N224" s="26">
        <v>1.4119999999999999</v>
      </c>
      <c r="O224" s="25">
        <f t="shared" si="26"/>
        <v>2.824678273027164</v>
      </c>
      <c r="P224" s="22"/>
      <c r="Q224" s="24">
        <v>0</v>
      </c>
      <c r="R224" s="24">
        <f t="shared" si="27"/>
        <v>0</v>
      </c>
      <c r="S224" s="26">
        <f t="shared" si="28"/>
        <v>0</v>
      </c>
      <c r="T224" s="27">
        <f t="shared" si="29"/>
        <v>0</v>
      </c>
      <c r="U224" s="22"/>
      <c r="V224" s="38">
        <f t="shared" si="30"/>
        <v>0</v>
      </c>
      <c r="W224" s="22"/>
      <c r="X224" s="42">
        <f>I224-'(A) Current Law'!J222</f>
        <v>3484.959199999983</v>
      </c>
      <c r="Y224" s="42">
        <f>J224-'(A) Current Law'!K222</f>
        <v>102.10838558452906</v>
      </c>
      <c r="Z224" s="38">
        <f>O224-'(A) Current Law'!P222</f>
        <v>0.1632236270079801</v>
      </c>
      <c r="AA224" s="44">
        <f>N224-'(A) Current Law'!O222</f>
        <v>3.0999999999999917E-2</v>
      </c>
      <c r="AB224" s="42">
        <f>Q224-'(A) Current Law'!R222</f>
        <v>0</v>
      </c>
      <c r="AC224" s="42">
        <f>M224-'(A) Current Law'!N222</f>
        <v>-8066</v>
      </c>
      <c r="AD224" s="38">
        <f>S224-'(A) Current Law'!T222</f>
        <v>0</v>
      </c>
    </row>
    <row r="225" spans="1:30">
      <c r="A225" s="28" t="s">
        <v>450</v>
      </c>
      <c r="B225" s="29" t="s">
        <v>451</v>
      </c>
      <c r="C225" s="30">
        <v>109282259</v>
      </c>
      <c r="D225" s="21">
        <v>209.23</v>
      </c>
      <c r="E225" s="22"/>
      <c r="F225" s="48">
        <v>3500</v>
      </c>
      <c r="G225" s="45">
        <f t="shared" si="31"/>
        <v>0</v>
      </c>
      <c r="H225" s="22"/>
      <c r="I225" s="23">
        <v>905510.96439999994</v>
      </c>
      <c r="J225" s="24">
        <f t="shared" si="24"/>
        <v>4327.8256674473068</v>
      </c>
      <c r="K225" s="26">
        <f t="shared" si="25"/>
        <v>8.2859832207531507</v>
      </c>
      <c r="L225" s="22"/>
      <c r="M225" s="20">
        <v>257141</v>
      </c>
      <c r="N225" s="26">
        <v>4.1429999999999998</v>
      </c>
      <c r="O225" s="25">
        <f t="shared" si="26"/>
        <v>5.9329846430059607</v>
      </c>
      <c r="P225" s="22"/>
      <c r="Q225" s="24">
        <v>526301</v>
      </c>
      <c r="R225" s="24">
        <f t="shared" si="27"/>
        <v>3744.4056779620514</v>
      </c>
      <c r="S225" s="26">
        <f t="shared" si="28"/>
        <v>4.8159784105487793</v>
      </c>
      <c r="T225" s="27">
        <f t="shared" si="29"/>
        <v>0.86519327849234384</v>
      </c>
      <c r="U225" s="22"/>
      <c r="V225" s="38">
        <f t="shared" si="30"/>
        <v>7.1689769882959684</v>
      </c>
      <c r="W225" s="22"/>
      <c r="X225" s="42">
        <f>I225-'(A) Current Law'!J223</f>
        <v>120745.96439999994</v>
      </c>
      <c r="Y225" s="42">
        <f>J225-'(A) Current Law'!K223</f>
        <v>577.09680447354594</v>
      </c>
      <c r="Z225" s="38">
        <f>O225-'(A) Current Law'!P223</f>
        <v>1.0756088451648855</v>
      </c>
      <c r="AA225" s="44">
        <f>N225-'(A) Current Law'!O223</f>
        <v>0.5519999999999996</v>
      </c>
      <c r="AB225" s="42">
        <f>Q225-'(A) Current Law'!R223</f>
        <v>0</v>
      </c>
      <c r="AC225" s="42">
        <f>M225-'(A) Current Law'!N223</f>
        <v>3201</v>
      </c>
      <c r="AD225" s="38">
        <f>S225-'(A) Current Law'!T223</f>
        <v>0</v>
      </c>
    </row>
    <row r="226" spans="1:30">
      <c r="A226" s="28" t="s">
        <v>452</v>
      </c>
      <c r="B226" s="29" t="s">
        <v>453</v>
      </c>
      <c r="C226" s="30">
        <v>481713851</v>
      </c>
      <c r="D226" s="21">
        <v>1398.8799999999999</v>
      </c>
      <c r="E226" s="22"/>
      <c r="F226" s="48">
        <v>3500</v>
      </c>
      <c r="G226" s="45">
        <f t="shared" si="31"/>
        <v>0</v>
      </c>
      <c r="H226" s="22"/>
      <c r="I226" s="23">
        <v>4896080</v>
      </c>
      <c r="J226" s="24">
        <f t="shared" si="24"/>
        <v>3500.0000000000005</v>
      </c>
      <c r="K226" s="26">
        <f t="shared" si="25"/>
        <v>10.163876313367622</v>
      </c>
      <c r="L226" s="22"/>
      <c r="M226" s="20">
        <v>1585783</v>
      </c>
      <c r="N226" s="26">
        <v>5.0819999999999999</v>
      </c>
      <c r="O226" s="25">
        <f t="shared" si="26"/>
        <v>6.8719157506641846</v>
      </c>
      <c r="P226" s="22"/>
      <c r="Q226" s="24">
        <v>970000</v>
      </c>
      <c r="R226" s="24">
        <f t="shared" si="27"/>
        <v>1827.0209024362348</v>
      </c>
      <c r="S226" s="26">
        <f t="shared" si="28"/>
        <v>2.0136435728106141</v>
      </c>
      <c r="T226" s="27">
        <f t="shared" si="29"/>
        <v>0.52200597212463851</v>
      </c>
      <c r="U226" s="22"/>
      <c r="V226" s="38">
        <f t="shared" si="30"/>
        <v>5.3056041355140522</v>
      </c>
      <c r="W226" s="22"/>
      <c r="X226" s="42">
        <f>I226-'(A) Current Law'!J224</f>
        <v>893203</v>
      </c>
      <c r="Y226" s="42">
        <f>J226-'(A) Current Law'!K224</f>
        <v>638.51295321971884</v>
      </c>
      <c r="Z226" s="38">
        <f>O226-'(A) Current Law'!P224</f>
        <v>1.4501409883686325</v>
      </c>
      <c r="AA226" s="44">
        <f>N226-'(A) Current Law'!O224</f>
        <v>0.9269999999999996</v>
      </c>
      <c r="AB226" s="42">
        <f>Q226-'(A) Current Law'!R224</f>
        <v>0</v>
      </c>
      <c r="AC226" s="42">
        <f>M226-'(A) Current Law'!N224</f>
        <v>194650</v>
      </c>
      <c r="AD226" s="38">
        <f>S226-'(A) Current Law'!T224</f>
        <v>0</v>
      </c>
    </row>
    <row r="227" spans="1:30">
      <c r="A227" s="28" t="s">
        <v>454</v>
      </c>
      <c r="B227" s="29" t="s">
        <v>455</v>
      </c>
      <c r="C227" s="30">
        <v>3780913047</v>
      </c>
      <c r="D227" s="21">
        <v>856.02</v>
      </c>
      <c r="E227" s="22"/>
      <c r="F227" s="48">
        <v>3500</v>
      </c>
      <c r="G227" s="45">
        <f t="shared" si="31"/>
        <v>0</v>
      </c>
      <c r="H227" s="22"/>
      <c r="I227" s="23">
        <v>3049175.2703999998</v>
      </c>
      <c r="J227" s="24">
        <f t="shared" si="24"/>
        <v>3562.0374178173406</v>
      </c>
      <c r="K227" s="26">
        <f t="shared" si="25"/>
        <v>0.80646532530532422</v>
      </c>
      <c r="L227" s="22"/>
      <c r="M227" s="20">
        <v>0</v>
      </c>
      <c r="N227" s="26">
        <v>0.40300000000000002</v>
      </c>
      <c r="O227" s="25">
        <f t="shared" si="26"/>
        <v>0.80646532530532422</v>
      </c>
      <c r="P227" s="22"/>
      <c r="Q227" s="24">
        <v>2350000</v>
      </c>
      <c r="R227" s="24">
        <f t="shared" si="27"/>
        <v>2745.2629611457678</v>
      </c>
      <c r="S227" s="26">
        <f t="shared" si="28"/>
        <v>0.62154298995704993</v>
      </c>
      <c r="T227" s="27">
        <f t="shared" si="29"/>
        <v>0.7707002030394009</v>
      </c>
      <c r="U227" s="22"/>
      <c r="V227" s="38">
        <f t="shared" si="30"/>
        <v>0.62154298995704993</v>
      </c>
      <c r="W227" s="22"/>
      <c r="X227" s="42">
        <f>I227-'(A) Current Law'!J225</f>
        <v>998291.2703999998</v>
      </c>
      <c r="Y227" s="42">
        <f>J227-'(A) Current Law'!K225</f>
        <v>1166.2008719422442</v>
      </c>
      <c r="Z227" s="38">
        <f>O227-'(A) Current Law'!P225</f>
        <v>0.26403444300103729</v>
      </c>
      <c r="AA227" s="44">
        <f>N227-'(A) Current Law'!O225</f>
        <v>0.13200000000000001</v>
      </c>
      <c r="AB227" s="42">
        <f>Q227-'(A) Current Law'!R225</f>
        <v>299116</v>
      </c>
      <c r="AC227" s="42">
        <f>M227-'(A) Current Law'!N225</f>
        <v>0</v>
      </c>
      <c r="AD227" s="38">
        <f>S227-'(A) Current Law'!T225</f>
        <v>7.9112107652762997E-2</v>
      </c>
    </row>
    <row r="228" spans="1:30">
      <c r="A228" s="28" t="s">
        <v>456</v>
      </c>
      <c r="B228" s="29" t="s">
        <v>457</v>
      </c>
      <c r="C228" s="30">
        <v>43077352</v>
      </c>
      <c r="D228" s="21">
        <v>100.1</v>
      </c>
      <c r="E228" s="22"/>
      <c r="F228" s="48">
        <v>3500</v>
      </c>
      <c r="G228" s="45">
        <f t="shared" si="31"/>
        <v>0</v>
      </c>
      <c r="H228" s="22"/>
      <c r="I228" s="23">
        <v>371163.08600000001</v>
      </c>
      <c r="J228" s="24">
        <f t="shared" si="24"/>
        <v>3707.9229370629373</v>
      </c>
      <c r="K228" s="26">
        <f t="shared" si="25"/>
        <v>8.6162001322643977</v>
      </c>
      <c r="L228" s="22"/>
      <c r="M228" s="20">
        <v>108471</v>
      </c>
      <c r="N228" s="26">
        <v>4.3079999999999998</v>
      </c>
      <c r="O228" s="25">
        <f t="shared" si="26"/>
        <v>6.0981484191507409</v>
      </c>
      <c r="P228" s="22"/>
      <c r="Q228" s="24">
        <v>60000</v>
      </c>
      <c r="R228" s="24">
        <f t="shared" si="27"/>
        <v>1683.0269730269731</v>
      </c>
      <c r="S228" s="26">
        <f t="shared" si="28"/>
        <v>1.3928432741176848</v>
      </c>
      <c r="T228" s="27">
        <f t="shared" si="29"/>
        <v>0.45390020278040255</v>
      </c>
      <c r="U228" s="22"/>
      <c r="V228" s="38">
        <f t="shared" si="30"/>
        <v>3.9108949872313414</v>
      </c>
      <c r="W228" s="22"/>
      <c r="X228" s="42">
        <f>I228-'(A) Current Law'!J226</f>
        <v>91301.08600000001</v>
      </c>
      <c r="Y228" s="42">
        <f>J228-'(A) Current Law'!K226</f>
        <v>912.0987612387612</v>
      </c>
      <c r="Z228" s="38">
        <f>O228-'(A) Current Law'!P226</f>
        <v>1.5826433806794817</v>
      </c>
      <c r="AA228" s="44">
        <f>N228-'(A) Current Law'!O226</f>
        <v>1.0599999999999996</v>
      </c>
      <c r="AB228" s="42">
        <f>Q228-'(A) Current Law'!R226</f>
        <v>0</v>
      </c>
      <c r="AC228" s="42">
        <f>M228-'(A) Current Law'!N226</f>
        <v>23125</v>
      </c>
      <c r="AD228" s="38">
        <f>S228-'(A) Current Law'!T226</f>
        <v>0</v>
      </c>
    </row>
    <row r="229" spans="1:30">
      <c r="A229" s="28" t="s">
        <v>458</v>
      </c>
      <c r="B229" s="29" t="s">
        <v>459</v>
      </c>
      <c r="C229" s="30">
        <v>145447918173</v>
      </c>
      <c r="D229" s="21">
        <v>43467.380000000005</v>
      </c>
      <c r="E229" s="22"/>
      <c r="F229" s="48">
        <v>3513.9842336943238</v>
      </c>
      <c r="G229" s="45">
        <f t="shared" si="31"/>
        <v>1</v>
      </c>
      <c r="H229" s="22"/>
      <c r="I229" s="23">
        <v>152743688</v>
      </c>
      <c r="J229" s="24">
        <f t="shared" si="24"/>
        <v>3513.9842336943238</v>
      </c>
      <c r="K229" s="26">
        <f t="shared" si="25"/>
        <v>1.0501607030106967</v>
      </c>
      <c r="L229" s="22"/>
      <c r="M229" s="54">
        <v>0</v>
      </c>
      <c r="N229" s="26">
        <v>0.52500000000000002</v>
      </c>
      <c r="O229" s="25">
        <f t="shared" si="26"/>
        <v>1.0501607030106967</v>
      </c>
      <c r="P229" s="22"/>
      <c r="Q229" s="24">
        <v>152743688</v>
      </c>
      <c r="R229" s="24">
        <f t="shared" si="27"/>
        <v>3513.9842336943238</v>
      </c>
      <c r="S229" s="26">
        <f t="shared" si="28"/>
        <v>1.0501607030106967</v>
      </c>
      <c r="T229" s="27">
        <f t="shared" si="29"/>
        <v>1</v>
      </c>
      <c r="U229" s="22"/>
      <c r="V229" s="38">
        <f t="shared" si="30"/>
        <v>1.0501607030106967</v>
      </c>
      <c r="W229" s="22"/>
      <c r="X229" s="42">
        <f>I229-'(A) Current Law'!J227</f>
        <v>0</v>
      </c>
      <c r="Y229" s="42">
        <f>J229-'(A) Current Law'!K227</f>
        <v>0</v>
      </c>
      <c r="Z229" s="38">
        <f>O229-'(A) Current Law'!P227</f>
        <v>0</v>
      </c>
      <c r="AA229" s="44">
        <f>N229-'(A) Current Law'!O227</f>
        <v>0.127</v>
      </c>
      <c r="AB229" s="42">
        <f>Q229-'(A) Current Law'!R227</f>
        <v>0</v>
      </c>
      <c r="AC229" s="42">
        <f>M229-'(A) Current Law'!N227</f>
        <v>0</v>
      </c>
      <c r="AD229" s="38">
        <f>S229-'(A) Current Law'!T227</f>
        <v>0</v>
      </c>
    </row>
    <row r="230" spans="1:30">
      <c r="A230" s="28" t="s">
        <v>460</v>
      </c>
      <c r="B230" s="29" t="s">
        <v>461</v>
      </c>
      <c r="C230" s="30">
        <v>3043902169</v>
      </c>
      <c r="D230" s="21">
        <v>4064.26</v>
      </c>
      <c r="E230" s="22"/>
      <c r="F230" s="48">
        <v>3500</v>
      </c>
      <c r="G230" s="45">
        <f t="shared" si="31"/>
        <v>0</v>
      </c>
      <c r="H230" s="22"/>
      <c r="I230" s="23">
        <v>14224910</v>
      </c>
      <c r="J230" s="24">
        <f t="shared" si="24"/>
        <v>3500</v>
      </c>
      <c r="K230" s="26">
        <f t="shared" si="25"/>
        <v>4.6732480908455907</v>
      </c>
      <c r="L230" s="22"/>
      <c r="M230" s="20">
        <v>1664747</v>
      </c>
      <c r="N230" s="26">
        <v>2.3370000000000002</v>
      </c>
      <c r="O230" s="25">
        <f t="shared" si="26"/>
        <v>4.1263359670085373</v>
      </c>
      <c r="P230" s="22"/>
      <c r="Q230" s="24">
        <v>7150000</v>
      </c>
      <c r="R230" s="24">
        <f t="shared" si="27"/>
        <v>2168.8442668530065</v>
      </c>
      <c r="S230" s="26">
        <f t="shared" si="28"/>
        <v>2.3489585417092949</v>
      </c>
      <c r="T230" s="27">
        <f t="shared" si="29"/>
        <v>0.61966979052943039</v>
      </c>
      <c r="U230" s="22"/>
      <c r="V230" s="38">
        <f t="shared" si="30"/>
        <v>2.8958706655463473</v>
      </c>
      <c r="W230" s="22"/>
      <c r="X230" s="42">
        <f>I230-'(A) Current Law'!J228</f>
        <v>4154723</v>
      </c>
      <c r="Y230" s="42">
        <f>J230-'(A) Current Law'!K228</f>
        <v>1022.2581724594393</v>
      </c>
      <c r="Z230" s="38">
        <f>O230-'(A) Current Law'!P228</f>
        <v>1.2050577831826499</v>
      </c>
      <c r="AA230" s="44">
        <f>N230-'(A) Current Law'!O228</f>
        <v>0.68300000000000027</v>
      </c>
      <c r="AB230" s="42">
        <f>Q230-'(A) Current Law'!R228</f>
        <v>0</v>
      </c>
      <c r="AC230" s="42">
        <f>M230-'(A) Current Law'!N228</f>
        <v>486645</v>
      </c>
      <c r="AD230" s="38">
        <f>S230-'(A) Current Law'!T228</f>
        <v>0</v>
      </c>
    </row>
    <row r="231" spans="1:30">
      <c r="A231" s="28" t="s">
        <v>462</v>
      </c>
      <c r="B231" s="29" t="s">
        <v>463</v>
      </c>
      <c r="C231" s="30">
        <v>1537626377.5</v>
      </c>
      <c r="D231" s="21">
        <v>3304.77</v>
      </c>
      <c r="E231" s="22"/>
      <c r="F231" s="48">
        <v>3500</v>
      </c>
      <c r="G231" s="45">
        <f t="shared" si="31"/>
        <v>0</v>
      </c>
      <c r="H231" s="22"/>
      <c r="I231" s="23">
        <v>11566695</v>
      </c>
      <c r="J231" s="24">
        <f t="shared" si="24"/>
        <v>3500</v>
      </c>
      <c r="K231" s="26">
        <f t="shared" si="25"/>
        <v>7.5224353388149385</v>
      </c>
      <c r="L231" s="22"/>
      <c r="M231" s="20">
        <v>3030837</v>
      </c>
      <c r="N231" s="26">
        <v>3.7610000000000001</v>
      </c>
      <c r="O231" s="25">
        <f t="shared" si="26"/>
        <v>5.55132126042108</v>
      </c>
      <c r="P231" s="22"/>
      <c r="Q231" s="24">
        <v>4849537</v>
      </c>
      <c r="R231" s="24">
        <f t="shared" si="27"/>
        <v>2384.5453692692686</v>
      </c>
      <c r="S231" s="26">
        <f t="shared" si="28"/>
        <v>3.1539111652629019</v>
      </c>
      <c r="T231" s="27">
        <f t="shared" si="29"/>
        <v>0.68129867693407664</v>
      </c>
      <c r="U231" s="22"/>
      <c r="V231" s="38">
        <f t="shared" si="30"/>
        <v>5.1250252436567605</v>
      </c>
      <c r="W231" s="22"/>
      <c r="X231" s="42">
        <f>I231-'(A) Current Law'!J229</f>
        <v>3783999</v>
      </c>
      <c r="Y231" s="42">
        <f>J231-'(A) Current Law'!K229</f>
        <v>1145.011301845514</v>
      </c>
      <c r="Z231" s="38">
        <f>O231-'(A) Current Law'!P229</f>
        <v>1.7536965022570961</v>
      </c>
      <c r="AA231" s="44">
        <f>N231-'(A) Current Law'!O229</f>
        <v>1.23</v>
      </c>
      <c r="AB231" s="42">
        <f>Q231-'(A) Current Law'!R229</f>
        <v>0</v>
      </c>
      <c r="AC231" s="42">
        <f>M231-'(A) Current Law'!N229</f>
        <v>1087469</v>
      </c>
      <c r="AD231" s="38">
        <f>S231-'(A) Current Law'!T229</f>
        <v>0</v>
      </c>
    </row>
    <row r="232" spans="1:30">
      <c r="A232" s="28" t="s">
        <v>464</v>
      </c>
      <c r="B232" s="29" t="s">
        <v>465</v>
      </c>
      <c r="C232" s="30">
        <v>298772823</v>
      </c>
      <c r="D232" s="21">
        <v>264.69</v>
      </c>
      <c r="E232" s="22"/>
      <c r="F232" s="48">
        <v>3500</v>
      </c>
      <c r="G232" s="45">
        <f t="shared" si="31"/>
        <v>0</v>
      </c>
      <c r="H232" s="22"/>
      <c r="I232" s="23">
        <v>1080406.6812</v>
      </c>
      <c r="J232" s="24">
        <f t="shared" si="24"/>
        <v>4081.7812580754844</v>
      </c>
      <c r="K232" s="26">
        <f t="shared" si="25"/>
        <v>3.6161477819553891</v>
      </c>
      <c r="L232" s="22"/>
      <c r="M232" s="20">
        <v>5378</v>
      </c>
      <c r="N232" s="26">
        <v>1.8080000000000001</v>
      </c>
      <c r="O232" s="25">
        <f t="shared" si="26"/>
        <v>3.5981474834476495</v>
      </c>
      <c r="P232" s="22"/>
      <c r="Q232" s="24">
        <v>352203</v>
      </c>
      <c r="R232" s="24">
        <f t="shared" si="27"/>
        <v>1350.9426121122824</v>
      </c>
      <c r="S232" s="26">
        <f t="shared" si="28"/>
        <v>1.1788321188771578</v>
      </c>
      <c r="T232" s="27">
        <f t="shared" si="29"/>
        <v>0.33096888997653862</v>
      </c>
      <c r="U232" s="22"/>
      <c r="V232" s="38">
        <f t="shared" si="30"/>
        <v>1.1968324173848972</v>
      </c>
      <c r="W232" s="22"/>
      <c r="X232" s="42">
        <f>I232-'(A) Current Law'!J230</f>
        <v>31270.681199999992</v>
      </c>
      <c r="Y232" s="42">
        <f>J232-'(A) Current Law'!K230</f>
        <v>118.14077297971198</v>
      </c>
      <c r="Z232" s="38">
        <f>O232-'(A) Current Law'!P230</f>
        <v>0.48770393416940738</v>
      </c>
      <c r="AA232" s="44">
        <f>N232-'(A) Current Law'!O230</f>
        <v>0.14000000000000012</v>
      </c>
      <c r="AB232" s="42">
        <f>Q232-'(A) Current Law'!R230</f>
        <v>0</v>
      </c>
      <c r="AC232" s="42">
        <f>M232-'(A) Current Law'!N230</f>
        <v>-114442</v>
      </c>
      <c r="AD232" s="38">
        <f>S232-'(A) Current Law'!T230</f>
        <v>0</v>
      </c>
    </row>
    <row r="233" spans="1:30">
      <c r="A233" s="28" t="s">
        <v>466</v>
      </c>
      <c r="B233" s="29" t="s">
        <v>467</v>
      </c>
      <c r="C233" s="30">
        <v>4813457334</v>
      </c>
      <c r="D233" s="21">
        <v>2827.75</v>
      </c>
      <c r="E233" s="22"/>
      <c r="F233" s="48">
        <v>3500</v>
      </c>
      <c r="G233" s="45">
        <f t="shared" si="31"/>
        <v>0</v>
      </c>
      <c r="H233" s="22"/>
      <c r="I233" s="23">
        <v>9897125</v>
      </c>
      <c r="J233" s="24">
        <f t="shared" si="24"/>
        <v>3500</v>
      </c>
      <c r="K233" s="26">
        <f t="shared" si="25"/>
        <v>2.0561364344275708</v>
      </c>
      <c r="L233" s="22"/>
      <c r="M233" s="20">
        <v>0</v>
      </c>
      <c r="N233" s="26">
        <v>1.028</v>
      </c>
      <c r="O233" s="25">
        <f t="shared" si="26"/>
        <v>2.0561364344275708</v>
      </c>
      <c r="P233" s="22"/>
      <c r="Q233" s="24">
        <v>4050000</v>
      </c>
      <c r="R233" s="24">
        <f t="shared" si="27"/>
        <v>1432.2341083900628</v>
      </c>
      <c r="S233" s="26">
        <f t="shared" si="28"/>
        <v>0.84139106654019846</v>
      </c>
      <c r="T233" s="27">
        <f t="shared" si="29"/>
        <v>0.40920974525430365</v>
      </c>
      <c r="U233" s="22"/>
      <c r="V233" s="38">
        <f t="shared" si="30"/>
        <v>0.84139106654019846</v>
      </c>
      <c r="W233" s="22"/>
      <c r="X233" s="42">
        <f>I233-'(A) Current Law'!J231</f>
        <v>3197415</v>
      </c>
      <c r="Y233" s="42">
        <f>J233-'(A) Current Law'!K231</f>
        <v>1130.7276102908672</v>
      </c>
      <c r="Z233" s="38">
        <f>O233-'(A) Current Law'!P231</f>
        <v>0.66426578198064901</v>
      </c>
      <c r="AA233" s="44">
        <f>N233-'(A) Current Law'!O231</f>
        <v>0.33200000000000007</v>
      </c>
      <c r="AB233" s="42">
        <f>Q233-'(A) Current Law'!R231</f>
        <v>0</v>
      </c>
      <c r="AC233" s="42">
        <f>M233-'(A) Current Law'!N231</f>
        <v>0</v>
      </c>
      <c r="AD233" s="38">
        <f>S233-'(A) Current Law'!T231</f>
        <v>0</v>
      </c>
    </row>
    <row r="234" spans="1:30">
      <c r="A234" s="28" t="s">
        <v>468</v>
      </c>
      <c r="B234" s="29" t="s">
        <v>469</v>
      </c>
      <c r="C234" s="30">
        <v>242031229</v>
      </c>
      <c r="D234" s="21">
        <v>16.02</v>
      </c>
      <c r="E234" s="22"/>
      <c r="F234" s="48">
        <v>3500</v>
      </c>
      <c r="G234" s="45">
        <f t="shared" si="31"/>
        <v>0</v>
      </c>
      <c r="H234" s="22"/>
      <c r="I234" s="23">
        <v>122744.96920000001</v>
      </c>
      <c r="J234" s="24">
        <f t="shared" si="24"/>
        <v>7661.9830961298385</v>
      </c>
      <c r="K234" s="26">
        <f t="shared" si="25"/>
        <v>0.50714517174971663</v>
      </c>
      <c r="L234" s="22"/>
      <c r="M234" s="20">
        <v>0</v>
      </c>
      <c r="N234" s="26">
        <v>0.254</v>
      </c>
      <c r="O234" s="25">
        <f t="shared" si="26"/>
        <v>0.50714517174971663</v>
      </c>
      <c r="P234" s="22"/>
      <c r="Q234" s="24">
        <v>0</v>
      </c>
      <c r="R234" s="24">
        <f t="shared" si="27"/>
        <v>0</v>
      </c>
      <c r="S234" s="26">
        <f t="shared" si="28"/>
        <v>0</v>
      </c>
      <c r="T234" s="27">
        <f t="shared" si="29"/>
        <v>0</v>
      </c>
      <c r="U234" s="22"/>
      <c r="V234" s="38">
        <f t="shared" si="30"/>
        <v>0</v>
      </c>
      <c r="W234" s="22"/>
      <c r="X234" s="42">
        <f>I234-'(A) Current Law'!J232</f>
        <v>-9915.0307999999932</v>
      </c>
      <c r="Y234" s="42">
        <f>J234-'(A) Current Law'!K232</f>
        <v>-618.91578027465675</v>
      </c>
      <c r="Z234" s="38">
        <f>O234-'(A) Current Law'!P232</f>
        <v>-4.0965915187746393E-2</v>
      </c>
      <c r="AA234" s="44">
        <f>N234-'(A) Current Law'!O232</f>
        <v>5.099999999999999E-2</v>
      </c>
      <c r="AB234" s="42">
        <f>Q234-'(A) Current Law'!R232</f>
        <v>0</v>
      </c>
      <c r="AC234" s="42">
        <f>M234-'(A) Current Law'!N232</f>
        <v>0</v>
      </c>
      <c r="AD234" s="38">
        <f>S234-'(A) Current Law'!T232</f>
        <v>0</v>
      </c>
    </row>
    <row r="235" spans="1:30">
      <c r="A235" s="28" t="s">
        <v>470</v>
      </c>
      <c r="B235" s="29" t="s">
        <v>471</v>
      </c>
      <c r="C235" s="30">
        <v>2198671795</v>
      </c>
      <c r="D235" s="21">
        <v>3384.42</v>
      </c>
      <c r="E235" s="22"/>
      <c r="F235" s="48">
        <v>3500</v>
      </c>
      <c r="G235" s="45">
        <f t="shared" si="31"/>
        <v>0</v>
      </c>
      <c r="H235" s="22"/>
      <c r="I235" s="23">
        <v>11845470</v>
      </c>
      <c r="J235" s="24">
        <f t="shared" si="24"/>
        <v>3500</v>
      </c>
      <c r="K235" s="26">
        <f t="shared" si="25"/>
        <v>5.3875571728976492</v>
      </c>
      <c r="L235" s="22"/>
      <c r="M235" s="20">
        <v>1987436</v>
      </c>
      <c r="N235" s="26">
        <v>2.694</v>
      </c>
      <c r="O235" s="25">
        <f t="shared" si="26"/>
        <v>4.4836314462295626</v>
      </c>
      <c r="P235" s="22"/>
      <c r="Q235" s="24">
        <v>6100000</v>
      </c>
      <c r="R235" s="24">
        <f t="shared" si="27"/>
        <v>2389.6076728065664</v>
      </c>
      <c r="S235" s="26">
        <f t="shared" si="28"/>
        <v>2.7744022613434218</v>
      </c>
      <c r="T235" s="27">
        <f t="shared" si="29"/>
        <v>0.68274504937330471</v>
      </c>
      <c r="U235" s="22"/>
      <c r="V235" s="38">
        <f t="shared" si="30"/>
        <v>3.6783279880115076</v>
      </c>
      <c r="W235" s="22"/>
      <c r="X235" s="42">
        <f>I235-'(A) Current Law'!J233</f>
        <v>3519993</v>
      </c>
      <c r="Y235" s="42">
        <f>J235-'(A) Current Law'!K233</f>
        <v>1040.0579715283566</v>
      </c>
      <c r="Z235" s="38">
        <f>O235-'(A) Current Law'!P233</f>
        <v>1.3231356342568619</v>
      </c>
      <c r="AA235" s="44">
        <f>N235-'(A) Current Law'!O233</f>
        <v>0.80099999999999993</v>
      </c>
      <c r="AB235" s="42">
        <f>Q235-'(A) Current Law'!R233</f>
        <v>0</v>
      </c>
      <c r="AC235" s="42">
        <f>M235-'(A) Current Law'!N233</f>
        <v>610852</v>
      </c>
      <c r="AD235" s="38">
        <f>S235-'(A) Current Law'!T233</f>
        <v>0</v>
      </c>
    </row>
    <row r="236" spans="1:30">
      <c r="A236" s="28" t="s">
        <v>472</v>
      </c>
      <c r="B236" s="29" t="s">
        <v>473</v>
      </c>
      <c r="C236" s="30">
        <v>10254213641</v>
      </c>
      <c r="D236" s="21">
        <v>8624.83</v>
      </c>
      <c r="E236" s="22"/>
      <c r="F236" s="48">
        <v>3500</v>
      </c>
      <c r="G236" s="45">
        <f t="shared" si="31"/>
        <v>0</v>
      </c>
      <c r="H236" s="22"/>
      <c r="I236" s="23">
        <v>30186905</v>
      </c>
      <c r="J236" s="24">
        <f t="shared" si="24"/>
        <v>3500</v>
      </c>
      <c r="K236" s="26">
        <f t="shared" si="25"/>
        <v>2.9438537226591417</v>
      </c>
      <c r="L236" s="22"/>
      <c r="M236" s="20">
        <v>0</v>
      </c>
      <c r="N236" s="26">
        <v>1.472</v>
      </c>
      <c r="O236" s="25">
        <f t="shared" si="26"/>
        <v>2.9438537226591417</v>
      </c>
      <c r="P236" s="22"/>
      <c r="Q236" s="24">
        <v>21500000</v>
      </c>
      <c r="R236" s="24">
        <f t="shared" si="27"/>
        <v>2492.8027566920159</v>
      </c>
      <c r="S236" s="26">
        <f t="shared" si="28"/>
        <v>2.0966990500407889</v>
      </c>
      <c r="T236" s="27">
        <f t="shared" si="29"/>
        <v>0.71222935905486173</v>
      </c>
      <c r="U236" s="22"/>
      <c r="V236" s="38">
        <f t="shared" si="30"/>
        <v>2.0966990500407889</v>
      </c>
      <c r="W236" s="22"/>
      <c r="X236" s="42">
        <f>I236-'(A) Current Law'!J234</f>
        <v>7409286</v>
      </c>
      <c r="Y236" s="42">
        <f>J236-'(A) Current Law'!K234</f>
        <v>859.06458446137503</v>
      </c>
      <c r="Z236" s="38">
        <f>O236-'(A) Current Law'!P234</f>
        <v>0.72256013570607092</v>
      </c>
      <c r="AA236" s="44">
        <f>N236-'(A) Current Law'!O234</f>
        <v>0.498</v>
      </c>
      <c r="AB236" s="42">
        <f>Q236-'(A) Current Law'!R234</f>
        <v>0</v>
      </c>
      <c r="AC236" s="42">
        <f>M236-'(A) Current Law'!N234</f>
        <v>0</v>
      </c>
      <c r="AD236" s="38">
        <f>S236-'(A) Current Law'!T234</f>
        <v>0</v>
      </c>
    </row>
    <row r="237" spans="1:30">
      <c r="A237" s="28" t="s">
        <v>474</v>
      </c>
      <c r="B237" s="29" t="s">
        <v>475</v>
      </c>
      <c r="C237" s="30">
        <v>141117066</v>
      </c>
      <c r="D237" s="21">
        <v>72.89</v>
      </c>
      <c r="E237" s="22"/>
      <c r="F237" s="48">
        <v>3500</v>
      </c>
      <c r="G237" s="45">
        <f t="shared" si="31"/>
        <v>0</v>
      </c>
      <c r="H237" s="22"/>
      <c r="I237" s="23">
        <v>290162.83240000001</v>
      </c>
      <c r="J237" s="24">
        <f t="shared" si="24"/>
        <v>3980.8318342708194</v>
      </c>
      <c r="K237" s="26">
        <f t="shared" si="25"/>
        <v>2.0561852696115439</v>
      </c>
      <c r="L237" s="22"/>
      <c r="M237" s="20">
        <v>0</v>
      </c>
      <c r="N237" s="26">
        <v>1.028</v>
      </c>
      <c r="O237" s="25">
        <f t="shared" si="26"/>
        <v>2.0561852696115439</v>
      </c>
      <c r="P237" s="22"/>
      <c r="Q237" s="24">
        <v>0</v>
      </c>
      <c r="R237" s="24">
        <f t="shared" si="27"/>
        <v>0</v>
      </c>
      <c r="S237" s="26">
        <f t="shared" si="28"/>
        <v>0</v>
      </c>
      <c r="T237" s="27">
        <f t="shared" si="29"/>
        <v>0</v>
      </c>
      <c r="U237" s="22"/>
      <c r="V237" s="38">
        <f t="shared" si="30"/>
        <v>0</v>
      </c>
      <c r="W237" s="22"/>
      <c r="X237" s="42">
        <f>I237-'(A) Current Law'!J235</f>
        <v>4828.8324000000139</v>
      </c>
      <c r="Y237" s="42">
        <f>J237-'(A) Current Law'!K235</f>
        <v>66.248215118672306</v>
      </c>
      <c r="Z237" s="38">
        <f>O237-'(A) Current Law'!P235</f>
        <v>3.4218628099878856E-2</v>
      </c>
      <c r="AA237" s="44">
        <f>N237-'(A) Current Law'!O235</f>
        <v>1.7000000000000126E-2</v>
      </c>
      <c r="AB237" s="42">
        <f>Q237-'(A) Current Law'!R235</f>
        <v>0</v>
      </c>
      <c r="AC237" s="42">
        <f>M237-'(A) Current Law'!N235</f>
        <v>0</v>
      </c>
      <c r="AD237" s="38">
        <f>S237-'(A) Current Law'!T235</f>
        <v>0</v>
      </c>
    </row>
    <row r="238" spans="1:30">
      <c r="A238" s="28" t="s">
        <v>476</v>
      </c>
      <c r="B238" s="29" t="s">
        <v>477</v>
      </c>
      <c r="C238" s="30">
        <v>160384478</v>
      </c>
      <c r="D238" s="21">
        <v>52.06</v>
      </c>
      <c r="E238" s="22"/>
      <c r="F238" s="48">
        <v>3500</v>
      </c>
      <c r="G238" s="45">
        <f t="shared" si="31"/>
        <v>0</v>
      </c>
      <c r="H238" s="22"/>
      <c r="I238" s="23">
        <v>473430.24960000004</v>
      </c>
      <c r="J238" s="24">
        <f t="shared" si="24"/>
        <v>9093.9348751440648</v>
      </c>
      <c r="K238" s="26">
        <f t="shared" si="25"/>
        <v>2.9518458114132469</v>
      </c>
      <c r="L238" s="22"/>
      <c r="M238" s="20">
        <v>0</v>
      </c>
      <c r="N238" s="26">
        <v>1.476</v>
      </c>
      <c r="O238" s="25">
        <f t="shared" si="26"/>
        <v>2.9518458114132469</v>
      </c>
      <c r="P238" s="22"/>
      <c r="Q238" s="24">
        <v>276725</v>
      </c>
      <c r="R238" s="24">
        <f t="shared" si="27"/>
        <v>5315.5013446023813</v>
      </c>
      <c r="S238" s="26">
        <f t="shared" si="28"/>
        <v>1.7253851710013983</v>
      </c>
      <c r="T238" s="27">
        <f t="shared" si="29"/>
        <v>0.5845106015802839</v>
      </c>
      <c r="U238" s="22"/>
      <c r="V238" s="38">
        <f t="shared" si="30"/>
        <v>1.7253851710013983</v>
      </c>
      <c r="W238" s="22"/>
      <c r="X238" s="42">
        <f>I238-'(A) Current Law'!J236</f>
        <v>-38571.750399999961</v>
      </c>
      <c r="Y238" s="42">
        <f>J238-'(A) Current Law'!K236</f>
        <v>-740.90953515174806</v>
      </c>
      <c r="Z238" s="38">
        <f>O238-'(A) Current Law'!P236</f>
        <v>1.1442813063244461E-2</v>
      </c>
      <c r="AA238" s="44">
        <f>N238-'(A) Current Law'!O236</f>
        <v>-4.2999999999999927E-2</v>
      </c>
      <c r="AB238" s="42">
        <f>Q238-'(A) Current Law'!R236</f>
        <v>0</v>
      </c>
      <c r="AC238" s="42">
        <f>M238-'(A) Current Law'!N236</f>
        <v>-40407</v>
      </c>
      <c r="AD238" s="38">
        <f>S238-'(A) Current Law'!T236</f>
        <v>0</v>
      </c>
    </row>
    <row r="239" spans="1:30">
      <c r="A239" s="28" t="s">
        <v>478</v>
      </c>
      <c r="B239" s="29" t="s">
        <v>479</v>
      </c>
      <c r="C239" s="30">
        <v>7627046587</v>
      </c>
      <c r="D239" s="21">
        <v>9559.07</v>
      </c>
      <c r="E239" s="22"/>
      <c r="F239" s="48">
        <v>3500</v>
      </c>
      <c r="G239" s="45">
        <f t="shared" si="31"/>
        <v>0</v>
      </c>
      <c r="H239" s="22"/>
      <c r="I239" s="23">
        <v>33456745</v>
      </c>
      <c r="J239" s="24">
        <f t="shared" si="24"/>
        <v>3500</v>
      </c>
      <c r="K239" s="26">
        <f t="shared" si="25"/>
        <v>4.3865924533653304</v>
      </c>
      <c r="L239" s="22"/>
      <c r="M239" s="20">
        <v>3074114</v>
      </c>
      <c r="N239" s="26">
        <v>2.1930000000000001</v>
      </c>
      <c r="O239" s="25">
        <f t="shared" si="26"/>
        <v>3.983538143294679</v>
      </c>
      <c r="P239" s="22"/>
      <c r="Q239" s="24">
        <v>18685000</v>
      </c>
      <c r="R239" s="24">
        <f t="shared" si="27"/>
        <v>2276.2793870114979</v>
      </c>
      <c r="S239" s="26">
        <f t="shared" si="28"/>
        <v>2.449834255876691</v>
      </c>
      <c r="T239" s="27">
        <f t="shared" si="29"/>
        <v>0.65036553914614226</v>
      </c>
      <c r="U239" s="22"/>
      <c r="V239" s="38">
        <f t="shared" si="30"/>
        <v>2.852888565947342</v>
      </c>
      <c r="W239" s="22"/>
      <c r="X239" s="42">
        <f>I239-'(A) Current Law'!J237</f>
        <v>11674391</v>
      </c>
      <c r="Y239" s="42">
        <f>J239-'(A) Current Law'!K237</f>
        <v>1221.2894141375677</v>
      </c>
      <c r="Z239" s="38">
        <f>O239-'(A) Current Law'!P237</f>
        <v>1.2885989206820612</v>
      </c>
      <c r="AA239" s="44">
        <f>N239-'(A) Current Law'!O237</f>
        <v>0.76500000000000012</v>
      </c>
      <c r="AB239" s="42">
        <f>Q239-'(A) Current Law'!R237</f>
        <v>0</v>
      </c>
      <c r="AC239" s="42">
        <f>M239-'(A) Current Law'!N237</f>
        <v>1846187</v>
      </c>
      <c r="AD239" s="38">
        <f>S239-'(A) Current Law'!T237</f>
        <v>0</v>
      </c>
    </row>
    <row r="240" spans="1:30" ht="31.2">
      <c r="A240" s="28" t="s">
        <v>480</v>
      </c>
      <c r="B240" s="29" t="s">
        <v>481</v>
      </c>
      <c r="C240" s="30">
        <v>7106068787</v>
      </c>
      <c r="D240" s="21">
        <v>5723.68</v>
      </c>
      <c r="E240" s="22"/>
      <c r="F240" s="48">
        <v>3500</v>
      </c>
      <c r="G240" s="45">
        <f t="shared" si="31"/>
        <v>0</v>
      </c>
      <c r="H240" s="22"/>
      <c r="I240" s="23">
        <v>20032880</v>
      </c>
      <c r="J240" s="24">
        <f t="shared" si="24"/>
        <v>3500</v>
      </c>
      <c r="K240" s="26">
        <f t="shared" si="25"/>
        <v>2.8191227245996546</v>
      </c>
      <c r="L240" s="22"/>
      <c r="M240" s="20">
        <v>0</v>
      </c>
      <c r="N240" s="26">
        <v>1.41</v>
      </c>
      <c r="O240" s="25">
        <f t="shared" si="26"/>
        <v>2.8191227245996546</v>
      </c>
      <c r="P240" s="22"/>
      <c r="Q240" s="24">
        <v>12310000</v>
      </c>
      <c r="R240" s="24">
        <f t="shared" si="27"/>
        <v>2150.7142258127637</v>
      </c>
      <c r="S240" s="26">
        <f t="shared" si="28"/>
        <v>1.7323220994595756</v>
      </c>
      <c r="T240" s="27">
        <f t="shared" si="29"/>
        <v>0.61448977880364686</v>
      </c>
      <c r="U240" s="22"/>
      <c r="V240" s="38">
        <f t="shared" si="30"/>
        <v>1.7323220994595756</v>
      </c>
      <c r="W240" s="22"/>
      <c r="X240" s="42">
        <f>I240-'(A) Current Law'!J238</f>
        <v>7403712</v>
      </c>
      <c r="Y240" s="42">
        <f>J240-'(A) Current Law'!K238</f>
        <v>1293.5230481089093</v>
      </c>
      <c r="Z240" s="38">
        <f>O240-'(A) Current Law'!P238</f>
        <v>1.041885777062068</v>
      </c>
      <c r="AA240" s="44">
        <f>N240-'(A) Current Law'!O238</f>
        <v>0.54699999999999993</v>
      </c>
      <c r="AB240" s="42">
        <f>Q240-'(A) Current Law'!R238</f>
        <v>0</v>
      </c>
      <c r="AC240" s="42">
        <f>M240-'(A) Current Law'!N238</f>
        <v>0</v>
      </c>
      <c r="AD240" s="38">
        <f>S240-'(A) Current Law'!T238</f>
        <v>0</v>
      </c>
    </row>
    <row r="241" spans="1:30">
      <c r="A241" s="28" t="s">
        <v>482</v>
      </c>
      <c r="B241" s="29" t="s">
        <v>483</v>
      </c>
      <c r="C241" s="30">
        <v>190125447</v>
      </c>
      <c r="D241" s="21">
        <v>451.41</v>
      </c>
      <c r="E241" s="22"/>
      <c r="F241" s="48">
        <v>3500</v>
      </c>
      <c r="G241" s="45">
        <f t="shared" si="31"/>
        <v>0</v>
      </c>
      <c r="H241" s="22"/>
      <c r="I241" s="23">
        <v>1673873.9136000001</v>
      </c>
      <c r="J241" s="24">
        <f t="shared" si="24"/>
        <v>3708.1010912474248</v>
      </c>
      <c r="K241" s="26">
        <f t="shared" si="25"/>
        <v>8.8040498524113922</v>
      </c>
      <c r="L241" s="22"/>
      <c r="M241" s="20">
        <v>496611</v>
      </c>
      <c r="N241" s="26">
        <v>4.4020000000000001</v>
      </c>
      <c r="O241" s="25">
        <f t="shared" si="26"/>
        <v>6.1920323248470792</v>
      </c>
      <c r="P241" s="22"/>
      <c r="Q241" s="24">
        <v>624391</v>
      </c>
      <c r="R241" s="24">
        <f t="shared" si="27"/>
        <v>2483.3344409738374</v>
      </c>
      <c r="S241" s="26">
        <f t="shared" si="28"/>
        <v>3.2841001026022574</v>
      </c>
      <c r="T241" s="27">
        <f t="shared" si="29"/>
        <v>0.6697051617161901</v>
      </c>
      <c r="U241" s="22"/>
      <c r="V241" s="38">
        <f t="shared" si="30"/>
        <v>5.8961176301665708</v>
      </c>
      <c r="W241" s="22"/>
      <c r="X241" s="42">
        <f>I241-'(A) Current Law'!J239</f>
        <v>182162.91360000009</v>
      </c>
      <c r="Y241" s="42">
        <f>J241-'(A) Current Law'!K239</f>
        <v>403.54204293214616</v>
      </c>
      <c r="Z241" s="38">
        <f>O241-'(A) Current Law'!P239</f>
        <v>1.0020800298236781</v>
      </c>
      <c r="AA241" s="44">
        <f>N241-'(A) Current Law'!O239</f>
        <v>0.47900000000000009</v>
      </c>
      <c r="AB241" s="42">
        <f>Q241-'(A) Current Law'!R239</f>
        <v>0</v>
      </c>
      <c r="AC241" s="42">
        <f>M241-'(A) Current Law'!N239</f>
        <v>-8358</v>
      </c>
      <c r="AD241" s="38">
        <f>S241-'(A) Current Law'!T239</f>
        <v>0</v>
      </c>
    </row>
    <row r="242" spans="1:30">
      <c r="A242" s="28" t="s">
        <v>484</v>
      </c>
      <c r="B242" s="29" t="s">
        <v>485</v>
      </c>
      <c r="C242" s="30">
        <v>195494575</v>
      </c>
      <c r="D242" s="21">
        <v>500.12</v>
      </c>
      <c r="E242" s="22"/>
      <c r="F242" s="48">
        <v>3500</v>
      </c>
      <c r="G242" s="45">
        <f t="shared" si="31"/>
        <v>0</v>
      </c>
      <c r="H242" s="22"/>
      <c r="I242" s="23">
        <v>1847561.6908</v>
      </c>
      <c r="J242" s="24">
        <f t="shared" si="24"/>
        <v>3694.2367647764536</v>
      </c>
      <c r="K242" s="26">
        <f t="shared" si="25"/>
        <v>9.4507056822420772</v>
      </c>
      <c r="L242" s="22"/>
      <c r="M242" s="20">
        <v>573819</v>
      </c>
      <c r="N242" s="26">
        <v>4.7249999999999996</v>
      </c>
      <c r="O242" s="25">
        <f t="shared" si="26"/>
        <v>6.5154886819749347</v>
      </c>
      <c r="P242" s="22"/>
      <c r="Q242" s="24">
        <v>669000</v>
      </c>
      <c r="R242" s="24">
        <f t="shared" si="27"/>
        <v>2485.0415900183957</v>
      </c>
      <c r="S242" s="26">
        <f t="shared" si="28"/>
        <v>3.4220898457156679</v>
      </c>
      <c r="T242" s="27">
        <f t="shared" si="29"/>
        <v>0.67268065049663128</v>
      </c>
      <c r="U242" s="22"/>
      <c r="V242" s="38">
        <f t="shared" si="30"/>
        <v>6.3573068459828104</v>
      </c>
      <c r="W242" s="22"/>
      <c r="X242" s="42">
        <f>I242-'(A) Current Law'!J240</f>
        <v>288660.69079999998</v>
      </c>
      <c r="Y242" s="42">
        <f>J242-'(A) Current Law'!K240</f>
        <v>577.18285771414867</v>
      </c>
      <c r="Z242" s="38">
        <f>O242-'(A) Current Law'!P240</f>
        <v>1.261399150334479</v>
      </c>
      <c r="AA242" s="44">
        <f>N242-'(A) Current Law'!O240</f>
        <v>0.73799999999999955</v>
      </c>
      <c r="AB242" s="42">
        <f>Q242-'(A) Current Law'!R240</f>
        <v>0</v>
      </c>
      <c r="AC242" s="42">
        <f>M242-'(A) Current Law'!N240</f>
        <v>42064</v>
      </c>
      <c r="AD242" s="38">
        <f>S242-'(A) Current Law'!T240</f>
        <v>0</v>
      </c>
    </row>
    <row r="243" spans="1:30">
      <c r="A243" s="28" t="s">
        <v>486</v>
      </c>
      <c r="B243" s="29" t="s">
        <v>487</v>
      </c>
      <c r="C243" s="30">
        <v>7605358432</v>
      </c>
      <c r="D243" s="21">
        <v>9818.5700000000015</v>
      </c>
      <c r="E243" s="22"/>
      <c r="F243" s="48">
        <v>3500</v>
      </c>
      <c r="G243" s="45">
        <f t="shared" si="31"/>
        <v>0</v>
      </c>
      <c r="H243" s="22"/>
      <c r="I243" s="23">
        <v>34364995.000000007</v>
      </c>
      <c r="J243" s="24">
        <f t="shared" si="24"/>
        <v>3500</v>
      </c>
      <c r="K243" s="26">
        <f t="shared" si="25"/>
        <v>4.5185240521218875</v>
      </c>
      <c r="L243" s="22"/>
      <c r="M243" s="20">
        <v>3567327</v>
      </c>
      <c r="N243" s="26">
        <v>2.2589999999999999</v>
      </c>
      <c r="O243" s="25">
        <f t="shared" si="26"/>
        <v>4.0494696305721734</v>
      </c>
      <c r="P243" s="22"/>
      <c r="Q243" s="24">
        <v>16882000</v>
      </c>
      <c r="R243" s="24">
        <f t="shared" si="27"/>
        <v>2082.7194795168743</v>
      </c>
      <c r="S243" s="26">
        <f t="shared" si="28"/>
        <v>2.219750739027365</v>
      </c>
      <c r="T243" s="27">
        <f t="shared" si="29"/>
        <v>0.5950627084333926</v>
      </c>
      <c r="U243" s="22"/>
      <c r="V243" s="38">
        <f t="shared" si="30"/>
        <v>2.6888051605770786</v>
      </c>
      <c r="W243" s="22"/>
      <c r="X243" s="42">
        <f>I243-'(A) Current Law'!J241</f>
        <v>10990779.000000007</v>
      </c>
      <c r="Y243" s="42">
        <f>J243-'(A) Current Law'!K241</f>
        <v>1119.3869372016497</v>
      </c>
      <c r="Z243" s="38">
        <f>O243-'(A) Current Law'!P241</f>
        <v>1.2460280583393817</v>
      </c>
      <c r="AA243" s="44">
        <f>N243-'(A) Current Law'!O241</f>
        <v>0.72199999999999998</v>
      </c>
      <c r="AB243" s="42">
        <f>Q243-'(A) Current Law'!R241</f>
        <v>0</v>
      </c>
      <c r="AC243" s="42">
        <f>M243-'(A) Current Law'!N241</f>
        <v>1514289</v>
      </c>
      <c r="AD243" s="38">
        <f>S243-'(A) Current Law'!T241</f>
        <v>0</v>
      </c>
    </row>
    <row r="244" spans="1:30">
      <c r="A244" s="28" t="s">
        <v>488</v>
      </c>
      <c r="B244" s="29" t="s">
        <v>489</v>
      </c>
      <c r="C244" s="30">
        <v>4766722281.0550003</v>
      </c>
      <c r="D244" s="21">
        <v>1647.1499999999999</v>
      </c>
      <c r="E244" s="22"/>
      <c r="F244" s="48">
        <v>3500</v>
      </c>
      <c r="G244" s="45">
        <f t="shared" si="31"/>
        <v>0</v>
      </c>
      <c r="H244" s="22"/>
      <c r="I244" s="23">
        <v>5765024.9999999991</v>
      </c>
      <c r="J244" s="24">
        <f t="shared" si="24"/>
        <v>3499.9999999999995</v>
      </c>
      <c r="K244" s="26">
        <f t="shared" si="25"/>
        <v>1.2094316933278624</v>
      </c>
      <c r="L244" s="22"/>
      <c r="M244" s="20">
        <v>0</v>
      </c>
      <c r="N244" s="26">
        <v>0.60499999999999998</v>
      </c>
      <c r="O244" s="25">
        <f t="shared" si="26"/>
        <v>1.2094316933278624</v>
      </c>
      <c r="P244" s="22"/>
      <c r="Q244" s="24">
        <v>3950000</v>
      </c>
      <c r="R244" s="24">
        <f t="shared" si="27"/>
        <v>2398.0815347721823</v>
      </c>
      <c r="S244" s="26">
        <f t="shared" si="28"/>
        <v>0.82866166038222844</v>
      </c>
      <c r="T244" s="27">
        <f t="shared" si="29"/>
        <v>0.68516615279205217</v>
      </c>
      <c r="U244" s="22"/>
      <c r="V244" s="38">
        <f t="shared" si="30"/>
        <v>0.82866166038222844</v>
      </c>
      <c r="W244" s="22"/>
      <c r="X244" s="42">
        <f>I244-'(A) Current Law'!J242</f>
        <v>1705631.9999999991</v>
      </c>
      <c r="Y244" s="42">
        <f>J244-'(A) Current Law'!K242</f>
        <v>1035.5049631181123</v>
      </c>
      <c r="Z244" s="38">
        <f>O244-'(A) Current Law'!P242</f>
        <v>0.35782072028381295</v>
      </c>
      <c r="AA244" s="44">
        <f>N244-'(A) Current Law'!O242</f>
        <v>0.17899999999999999</v>
      </c>
      <c r="AB244" s="42">
        <f>Q244-'(A) Current Law'!R242</f>
        <v>0</v>
      </c>
      <c r="AC244" s="42">
        <f>M244-'(A) Current Law'!N242</f>
        <v>0</v>
      </c>
      <c r="AD244" s="38">
        <f>S244-'(A) Current Law'!T242</f>
        <v>0</v>
      </c>
    </row>
    <row r="245" spans="1:30">
      <c r="A245" s="28" t="s">
        <v>490</v>
      </c>
      <c r="B245" s="29" t="s">
        <v>491</v>
      </c>
      <c r="C245" s="30">
        <v>281131877</v>
      </c>
      <c r="D245" s="21">
        <v>351.17</v>
      </c>
      <c r="E245" s="22"/>
      <c r="F245" s="48">
        <v>3500</v>
      </c>
      <c r="G245" s="45">
        <f t="shared" si="31"/>
        <v>0</v>
      </c>
      <c r="H245" s="22"/>
      <c r="I245" s="23">
        <v>1229095</v>
      </c>
      <c r="J245" s="24">
        <f t="shared" si="24"/>
        <v>3500</v>
      </c>
      <c r="K245" s="26">
        <f t="shared" si="25"/>
        <v>4.3719517441986842</v>
      </c>
      <c r="L245" s="22"/>
      <c r="M245" s="20">
        <v>111327</v>
      </c>
      <c r="N245" s="26">
        <v>2.1859999999999999</v>
      </c>
      <c r="O245" s="25">
        <f t="shared" si="26"/>
        <v>3.9759560955088702</v>
      </c>
      <c r="P245" s="22"/>
      <c r="Q245" s="24">
        <v>514000</v>
      </c>
      <c r="R245" s="24">
        <f t="shared" si="27"/>
        <v>1780.6959592220292</v>
      </c>
      <c r="S245" s="26">
        <f t="shared" si="28"/>
        <v>1.8283234383982716</v>
      </c>
      <c r="T245" s="27">
        <f t="shared" si="29"/>
        <v>0.50877027406343689</v>
      </c>
      <c r="U245" s="22"/>
      <c r="V245" s="38">
        <f t="shared" si="30"/>
        <v>2.2243190870880856</v>
      </c>
      <c r="W245" s="22"/>
      <c r="X245" s="42">
        <f>I245-'(A) Current Law'!J243</f>
        <v>312723</v>
      </c>
      <c r="Y245" s="42">
        <f>J245-'(A) Current Law'!K243</f>
        <v>890.51741321866893</v>
      </c>
      <c r="Z245" s="38">
        <f>O245-'(A) Current Law'!P243</f>
        <v>1.0793297552664223</v>
      </c>
      <c r="AA245" s="44">
        <f>N245-'(A) Current Law'!O243</f>
        <v>0.55600000000000005</v>
      </c>
      <c r="AB245" s="42">
        <f>Q245-'(A) Current Law'!R243</f>
        <v>0</v>
      </c>
      <c r="AC245" s="42">
        <f>M245-'(A) Current Law'!N243</f>
        <v>9289</v>
      </c>
      <c r="AD245" s="38">
        <f>S245-'(A) Current Law'!T243</f>
        <v>0</v>
      </c>
    </row>
    <row r="246" spans="1:30">
      <c r="A246" s="28" t="s">
        <v>492</v>
      </c>
      <c r="B246" s="29" t="s">
        <v>493</v>
      </c>
      <c r="C246" s="30">
        <v>17695680798</v>
      </c>
      <c r="D246" s="21">
        <v>27863.48</v>
      </c>
      <c r="E246" s="22"/>
      <c r="F246" s="48">
        <v>3500</v>
      </c>
      <c r="G246" s="45">
        <f t="shared" si="31"/>
        <v>0</v>
      </c>
      <c r="H246" s="22"/>
      <c r="I246" s="23">
        <v>97522180</v>
      </c>
      <c r="J246" s="24">
        <f t="shared" si="24"/>
        <v>3500</v>
      </c>
      <c r="K246" s="26">
        <f t="shared" si="25"/>
        <v>5.5110725104751062</v>
      </c>
      <c r="L246" s="22"/>
      <c r="M246" s="20">
        <v>17091152</v>
      </c>
      <c r="N246" s="26">
        <v>2.7559999999999998</v>
      </c>
      <c r="O246" s="25">
        <f t="shared" si="26"/>
        <v>4.5452350162809489</v>
      </c>
      <c r="P246" s="22"/>
      <c r="Q246" s="24">
        <v>61000000</v>
      </c>
      <c r="R246" s="24">
        <f t="shared" si="27"/>
        <v>2802.6345596458159</v>
      </c>
      <c r="S246" s="26">
        <f t="shared" si="28"/>
        <v>3.4471688711120025</v>
      </c>
      <c r="T246" s="27">
        <f t="shared" si="29"/>
        <v>0.80075273132737601</v>
      </c>
      <c r="U246" s="22"/>
      <c r="V246" s="38">
        <f t="shared" si="30"/>
        <v>4.4130063653061606</v>
      </c>
      <c r="W246" s="22"/>
      <c r="X246" s="42">
        <f>I246-'(A) Current Law'!J244</f>
        <v>23707191</v>
      </c>
      <c r="Y246" s="42">
        <f>J246-'(A) Current Law'!K244</f>
        <v>850.8338154458811</v>
      </c>
      <c r="Z246" s="38">
        <f>O246-'(A) Current Law'!P244</f>
        <v>1.1790169724556763</v>
      </c>
      <c r="AA246" s="44">
        <f>N246-'(A) Current Law'!O244</f>
        <v>0.68399999999999972</v>
      </c>
      <c r="AB246" s="42">
        <f>Q246-'(A) Current Law'!R244</f>
        <v>1432480</v>
      </c>
      <c r="AC246" s="42">
        <f>M246-'(A) Current Law'!N244</f>
        <v>2843683</v>
      </c>
      <c r="AD246" s="38">
        <f>S246-'(A) Current Law'!T244</f>
        <v>8.0950827286729865E-2</v>
      </c>
    </row>
    <row r="247" spans="1:30">
      <c r="A247" s="28" t="s">
        <v>494</v>
      </c>
      <c r="B247" s="29" t="s">
        <v>495</v>
      </c>
      <c r="C247" s="30">
        <v>77257728</v>
      </c>
      <c r="D247" s="21">
        <v>74.03</v>
      </c>
      <c r="E247" s="22"/>
      <c r="F247" s="48">
        <v>3500</v>
      </c>
      <c r="G247" s="45">
        <f t="shared" si="31"/>
        <v>0</v>
      </c>
      <c r="H247" s="22"/>
      <c r="I247" s="23">
        <v>480972.88120000006</v>
      </c>
      <c r="J247" s="24">
        <f t="shared" si="24"/>
        <v>6496.9996109685271</v>
      </c>
      <c r="K247" s="26">
        <f t="shared" si="25"/>
        <v>6.2255633662952148</v>
      </c>
      <c r="L247" s="22"/>
      <c r="M247" s="20">
        <v>102205</v>
      </c>
      <c r="N247" s="26">
        <v>3.113</v>
      </c>
      <c r="O247" s="25">
        <f t="shared" si="26"/>
        <v>4.9026536374458232</v>
      </c>
      <c r="P247" s="22"/>
      <c r="Q247" s="24">
        <v>285000</v>
      </c>
      <c r="R247" s="24">
        <f t="shared" si="27"/>
        <v>5230.379575847629</v>
      </c>
      <c r="S247" s="26">
        <f t="shared" si="28"/>
        <v>3.6889513499542725</v>
      </c>
      <c r="T247" s="27">
        <f t="shared" si="29"/>
        <v>0.80504538849247698</v>
      </c>
      <c r="U247" s="22"/>
      <c r="V247" s="38">
        <f t="shared" si="30"/>
        <v>5.0118610788036637</v>
      </c>
      <c r="W247" s="22"/>
      <c r="X247" s="42">
        <f>I247-'(A) Current Law'!J245</f>
        <v>-144742.11879999994</v>
      </c>
      <c r="Y247" s="42">
        <f>J247-'(A) Current Law'!K245</f>
        <v>-1955.1819370525445</v>
      </c>
      <c r="Z247" s="38">
        <f>O247-'(A) Current Law'!P245</f>
        <v>-1.4613957946058154</v>
      </c>
      <c r="AA247" s="44">
        <f>N247-'(A) Current Law'!O245</f>
        <v>0.11100000000000021</v>
      </c>
      <c r="AB247" s="42">
        <f>Q247-'(A) Current Law'!R245</f>
        <v>0</v>
      </c>
      <c r="AC247" s="42">
        <f>M247-'(A) Current Law'!N245</f>
        <v>-31838</v>
      </c>
      <c r="AD247" s="38">
        <f>S247-'(A) Current Law'!T245</f>
        <v>0</v>
      </c>
    </row>
    <row r="248" spans="1:30">
      <c r="A248" s="28" t="s">
        <v>496</v>
      </c>
      <c r="B248" s="29" t="s">
        <v>497</v>
      </c>
      <c r="C248" s="30">
        <v>171008894</v>
      </c>
      <c r="D248" s="21">
        <v>169.88</v>
      </c>
      <c r="E248" s="22"/>
      <c r="F248" s="48">
        <v>3500</v>
      </c>
      <c r="G248" s="45">
        <f t="shared" si="31"/>
        <v>0</v>
      </c>
      <c r="H248" s="22"/>
      <c r="I248" s="23">
        <v>766904.33680000005</v>
      </c>
      <c r="J248" s="24">
        <f t="shared" si="24"/>
        <v>4514.38860842948</v>
      </c>
      <c r="K248" s="26">
        <f t="shared" si="25"/>
        <v>4.4845874320431545</v>
      </c>
      <c r="L248" s="22"/>
      <c r="M248" s="20">
        <v>77306</v>
      </c>
      <c r="N248" s="26">
        <v>2.242</v>
      </c>
      <c r="O248" s="25">
        <f t="shared" si="26"/>
        <v>4.0325290730200267</v>
      </c>
      <c r="P248" s="22"/>
      <c r="Q248" s="24">
        <v>330000</v>
      </c>
      <c r="R248" s="24">
        <f t="shared" si="27"/>
        <v>2397.6100777019074</v>
      </c>
      <c r="S248" s="26">
        <f t="shared" si="28"/>
        <v>1.92972419317559</v>
      </c>
      <c r="T248" s="27">
        <f t="shared" si="29"/>
        <v>0.53110405099485147</v>
      </c>
      <c r="U248" s="22"/>
      <c r="V248" s="38">
        <f t="shared" si="30"/>
        <v>2.3817825521987182</v>
      </c>
      <c r="W248" s="22"/>
      <c r="X248" s="42">
        <f>I248-'(A) Current Law'!J246</f>
        <v>21226.336800000048</v>
      </c>
      <c r="Y248" s="42">
        <f>J248-'(A) Current Law'!K246</f>
        <v>124.94900400282586</v>
      </c>
      <c r="Z248" s="38">
        <f>O248-'(A) Current Law'!P246</f>
        <v>0.58516451664788871</v>
      </c>
      <c r="AA248" s="44">
        <f>N248-'(A) Current Law'!O246</f>
        <v>6.1999999999999833E-2</v>
      </c>
      <c r="AB248" s="42">
        <f>Q248-'(A) Current Law'!R246</f>
        <v>0</v>
      </c>
      <c r="AC248" s="42">
        <f>M248-'(A) Current Law'!N246</f>
        <v>-78842</v>
      </c>
      <c r="AD248" s="38">
        <f>S248-'(A) Current Law'!T246</f>
        <v>0</v>
      </c>
    </row>
    <row r="249" spans="1:30" ht="31.2">
      <c r="A249" s="28" t="s">
        <v>498</v>
      </c>
      <c r="B249" s="29" t="s">
        <v>499</v>
      </c>
      <c r="C249" s="30">
        <v>6230569176.8850002</v>
      </c>
      <c r="D249" s="21">
        <v>4940.75</v>
      </c>
      <c r="E249" s="22"/>
      <c r="F249" s="48">
        <v>3500</v>
      </c>
      <c r="G249" s="45">
        <f t="shared" si="31"/>
        <v>0</v>
      </c>
      <c r="H249" s="22"/>
      <c r="I249" s="23">
        <v>17292625</v>
      </c>
      <c r="J249" s="24">
        <f t="shared" si="24"/>
        <v>3500</v>
      </c>
      <c r="K249" s="26">
        <f t="shared" si="25"/>
        <v>2.7754486803797151</v>
      </c>
      <c r="L249" s="22"/>
      <c r="M249" s="20">
        <v>0</v>
      </c>
      <c r="N249" s="26">
        <v>1.3879999999999999</v>
      </c>
      <c r="O249" s="25">
        <f t="shared" si="26"/>
        <v>2.7754486803797151</v>
      </c>
      <c r="P249" s="22"/>
      <c r="Q249" s="24">
        <v>10374063</v>
      </c>
      <c r="R249" s="24">
        <f t="shared" si="27"/>
        <v>2099.693973587006</v>
      </c>
      <c r="S249" s="26">
        <f t="shared" si="28"/>
        <v>1.6650265337695129</v>
      </c>
      <c r="T249" s="27">
        <f t="shared" si="29"/>
        <v>0.59991256388200176</v>
      </c>
      <c r="U249" s="22"/>
      <c r="V249" s="38">
        <f t="shared" si="30"/>
        <v>1.6650265337695129</v>
      </c>
      <c r="W249" s="22"/>
      <c r="X249" s="42">
        <f>I249-'(A) Current Law'!J247</f>
        <v>5611847</v>
      </c>
      <c r="Y249" s="42">
        <f>J249-'(A) Current Law'!K247</f>
        <v>1135.828973334008</v>
      </c>
      <c r="Z249" s="38">
        <f>O249-'(A) Current Law'!P247</f>
        <v>0.90069572147912003</v>
      </c>
      <c r="AA249" s="44">
        <f>N249-'(A) Current Law'!O247</f>
        <v>0.45099999999999985</v>
      </c>
      <c r="AB249" s="42">
        <f>Q249-'(A) Current Law'!R247</f>
        <v>0</v>
      </c>
      <c r="AC249" s="42">
        <f>M249-'(A) Current Law'!N247</f>
        <v>0</v>
      </c>
      <c r="AD249" s="38">
        <f>S249-'(A) Current Law'!T247</f>
        <v>0</v>
      </c>
    </row>
    <row r="250" spans="1:30">
      <c r="A250" s="28" t="s">
        <v>500</v>
      </c>
      <c r="B250" s="29" t="s">
        <v>501</v>
      </c>
      <c r="C250" s="30">
        <v>25240991</v>
      </c>
      <c r="D250" s="21">
        <v>12.98</v>
      </c>
      <c r="E250" s="22"/>
      <c r="F250" s="48">
        <v>3500</v>
      </c>
      <c r="G250" s="45">
        <f t="shared" si="31"/>
        <v>0</v>
      </c>
      <c r="H250" s="22"/>
      <c r="I250" s="23">
        <v>98796.9136</v>
      </c>
      <c r="J250" s="24">
        <f t="shared" si="24"/>
        <v>7611.4725423728814</v>
      </c>
      <c r="K250" s="26">
        <f t="shared" si="25"/>
        <v>3.9141455896085859</v>
      </c>
      <c r="L250" s="22"/>
      <c r="M250" s="20">
        <v>4215</v>
      </c>
      <c r="N250" s="26">
        <v>1.9570000000000001</v>
      </c>
      <c r="O250" s="25">
        <f t="shared" si="26"/>
        <v>3.7471553157322548</v>
      </c>
      <c r="P250" s="22"/>
      <c r="Q250" s="24">
        <v>0</v>
      </c>
      <c r="R250" s="24">
        <f t="shared" si="27"/>
        <v>324.73035439137135</v>
      </c>
      <c r="S250" s="26">
        <f t="shared" si="28"/>
        <v>0</v>
      </c>
      <c r="T250" s="27">
        <f t="shared" si="29"/>
        <v>4.2663276072219328E-2</v>
      </c>
      <c r="U250" s="22"/>
      <c r="V250" s="38">
        <f t="shared" si="30"/>
        <v>0.16699027387633075</v>
      </c>
      <c r="W250" s="22"/>
      <c r="X250" s="42">
        <f>I250-'(A) Current Law'!J248</f>
        <v>-8271.0864000000001</v>
      </c>
      <c r="Y250" s="42">
        <f>J250-'(A) Current Law'!K248</f>
        <v>-637.21775038520718</v>
      </c>
      <c r="Z250" s="38">
        <f>O250-'(A) Current Law'!P248</f>
        <v>0.35929308797740989</v>
      </c>
      <c r="AA250" s="44">
        <f>N250-'(A) Current Law'!O248</f>
        <v>-0.16399999999999992</v>
      </c>
      <c r="AB250" s="42">
        <f>Q250-'(A) Current Law'!R248</f>
        <v>0</v>
      </c>
      <c r="AC250" s="42">
        <f>M250-'(A) Current Law'!N248</f>
        <v>-17340</v>
      </c>
      <c r="AD250" s="38">
        <f>S250-'(A) Current Law'!T248</f>
        <v>0</v>
      </c>
    </row>
    <row r="251" spans="1:30">
      <c r="A251" s="28" t="s">
        <v>502</v>
      </c>
      <c r="B251" s="29" t="s">
        <v>503</v>
      </c>
      <c r="C251" s="30">
        <v>28420597</v>
      </c>
      <c r="D251" s="21">
        <v>28.29</v>
      </c>
      <c r="E251" s="22"/>
      <c r="F251" s="48">
        <v>3500</v>
      </c>
      <c r="G251" s="45">
        <f t="shared" si="31"/>
        <v>0</v>
      </c>
      <c r="H251" s="22"/>
      <c r="I251" s="23">
        <v>171264.78039999999</v>
      </c>
      <c r="J251" s="24">
        <f t="shared" si="24"/>
        <v>6053.8982113821139</v>
      </c>
      <c r="K251" s="26">
        <f t="shared" si="25"/>
        <v>6.0260796210579253</v>
      </c>
      <c r="L251" s="22"/>
      <c r="M251" s="20">
        <v>34759</v>
      </c>
      <c r="N251" s="26">
        <v>3.0129999999999999</v>
      </c>
      <c r="O251" s="25">
        <f t="shared" si="26"/>
        <v>4.8030581623602062</v>
      </c>
      <c r="P251" s="22"/>
      <c r="Q251" s="24">
        <v>0</v>
      </c>
      <c r="R251" s="24">
        <f t="shared" si="27"/>
        <v>1228.667373630258</v>
      </c>
      <c r="S251" s="26">
        <f t="shared" si="28"/>
        <v>0</v>
      </c>
      <c r="T251" s="27">
        <f t="shared" si="29"/>
        <v>0.20295474597181104</v>
      </c>
      <c r="U251" s="22"/>
      <c r="V251" s="38">
        <f t="shared" si="30"/>
        <v>1.2230214586977184</v>
      </c>
      <c r="W251" s="22"/>
      <c r="X251" s="42">
        <f>I251-'(A) Current Law'!J249</f>
        <v>-62200.219600000011</v>
      </c>
      <c r="Y251" s="42">
        <f>J251-'(A) Current Law'!K249</f>
        <v>-2198.6645316366203</v>
      </c>
      <c r="Z251" s="38">
        <f>O251-'(A) Current Law'!P249</f>
        <v>-1.6206985236798515</v>
      </c>
      <c r="AA251" s="44">
        <f>N251-'(A) Current Law'!O249</f>
        <v>-4.4999999999999929E-2</v>
      </c>
      <c r="AB251" s="42">
        <f>Q251-'(A) Current Law'!R249</f>
        <v>0</v>
      </c>
      <c r="AC251" s="42">
        <f>M251-'(A) Current Law'!N249</f>
        <v>-16139</v>
      </c>
      <c r="AD251" s="38">
        <f>S251-'(A) Current Law'!T249</f>
        <v>0</v>
      </c>
    </row>
    <row r="252" spans="1:30">
      <c r="A252" s="28" t="s">
        <v>504</v>
      </c>
      <c r="B252" s="29" t="s">
        <v>505</v>
      </c>
      <c r="C252" s="30">
        <v>28469819</v>
      </c>
      <c r="D252" s="21">
        <v>20.88</v>
      </c>
      <c r="E252" s="22"/>
      <c r="F252" s="48">
        <v>3500</v>
      </c>
      <c r="G252" s="45">
        <f t="shared" si="31"/>
        <v>0</v>
      </c>
      <c r="H252" s="22"/>
      <c r="I252" s="23">
        <v>152724.96960000001</v>
      </c>
      <c r="J252" s="24">
        <f t="shared" si="24"/>
        <v>7314.4142528735638</v>
      </c>
      <c r="K252" s="26">
        <f t="shared" si="25"/>
        <v>5.3644517234198084</v>
      </c>
      <c r="L252" s="22"/>
      <c r="M252" s="20">
        <v>25397</v>
      </c>
      <c r="N252" s="26">
        <v>2.6819999999999999</v>
      </c>
      <c r="O252" s="25">
        <f t="shared" si="26"/>
        <v>4.4723842325797714</v>
      </c>
      <c r="P252" s="22"/>
      <c r="Q252" s="24">
        <v>0</v>
      </c>
      <c r="R252" s="24">
        <f t="shared" si="27"/>
        <v>1216.3314176245212</v>
      </c>
      <c r="S252" s="26">
        <f t="shared" si="28"/>
        <v>0</v>
      </c>
      <c r="T252" s="27">
        <f t="shared" si="29"/>
        <v>0.16629238864160165</v>
      </c>
      <c r="U252" s="22"/>
      <c r="V252" s="38">
        <f t="shared" si="30"/>
        <v>0.89206749084003656</v>
      </c>
      <c r="W252" s="22"/>
      <c r="X252" s="42">
        <f>I252-'(A) Current Law'!J250</f>
        <v>29369.969600000011</v>
      </c>
      <c r="Y252" s="42">
        <f>J252-'(A) Current Law'!K250</f>
        <v>1406.6077394636022</v>
      </c>
      <c r="Z252" s="38">
        <f>O252-'(A) Current Law'!P250</f>
        <v>1.0387480721250806</v>
      </c>
      <c r="AA252" s="44">
        <f>N252-'(A) Current Law'!O250</f>
        <v>0.51600000000000001</v>
      </c>
      <c r="AB252" s="42">
        <f>Q252-'(A) Current Law'!R250</f>
        <v>0</v>
      </c>
      <c r="AC252" s="42">
        <f>M252-'(A) Current Law'!N250</f>
        <v>-203</v>
      </c>
      <c r="AD252" s="38">
        <f>S252-'(A) Current Law'!T250</f>
        <v>0</v>
      </c>
    </row>
    <row r="253" spans="1:30">
      <c r="A253" s="28" t="s">
        <v>506</v>
      </c>
      <c r="B253" s="29" t="s">
        <v>507</v>
      </c>
      <c r="C253" s="30">
        <v>2993453115</v>
      </c>
      <c r="D253" s="21">
        <v>5101.53</v>
      </c>
      <c r="E253" s="22"/>
      <c r="F253" s="48">
        <v>3500</v>
      </c>
      <c r="G253" s="45">
        <f t="shared" si="31"/>
        <v>0</v>
      </c>
      <c r="H253" s="22"/>
      <c r="I253" s="23">
        <v>17945717.3112</v>
      </c>
      <c r="J253" s="24">
        <f t="shared" si="24"/>
        <v>3517.7127863993746</v>
      </c>
      <c r="K253" s="26">
        <f t="shared" si="25"/>
        <v>5.9949886040556883</v>
      </c>
      <c r="L253" s="22"/>
      <c r="M253" s="20">
        <v>3613694</v>
      </c>
      <c r="N253" s="26">
        <v>2.9969999999999999</v>
      </c>
      <c r="O253" s="25">
        <f t="shared" si="26"/>
        <v>4.7877894727607924</v>
      </c>
      <c r="P253" s="22"/>
      <c r="Q253" s="24">
        <v>6280495</v>
      </c>
      <c r="R253" s="24">
        <f t="shared" si="27"/>
        <v>1939.4552222568525</v>
      </c>
      <c r="S253" s="26">
        <f t="shared" si="28"/>
        <v>2.0980769561844297</v>
      </c>
      <c r="T253" s="27">
        <f t="shared" si="29"/>
        <v>0.55133984495704691</v>
      </c>
      <c r="U253" s="22"/>
      <c r="V253" s="38">
        <f t="shared" si="30"/>
        <v>3.3052760874793257</v>
      </c>
      <c r="W253" s="22"/>
      <c r="X253" s="42">
        <f>I253-'(A) Current Law'!J251</f>
        <v>7611983.3112000003</v>
      </c>
      <c r="Y253" s="42">
        <f>J253-'(A) Current Law'!K251</f>
        <v>1492.0981178587604</v>
      </c>
      <c r="Z253" s="38">
        <f>O253-'(A) Current Law'!P251</f>
        <v>1.7395737000544274</v>
      </c>
      <c r="AA253" s="44">
        <f>N253-'(A) Current Law'!O251</f>
        <v>1.3259999999999998</v>
      </c>
      <c r="AB253" s="42">
        <f>Q253-'(A) Current Law'!R251</f>
        <v>0</v>
      </c>
      <c r="AC253" s="42">
        <f>M253-'(A) Current Law'!N251</f>
        <v>2404651</v>
      </c>
      <c r="AD253" s="38">
        <f>S253-'(A) Current Law'!T251</f>
        <v>0</v>
      </c>
    </row>
    <row r="254" spans="1:30">
      <c r="A254" s="28" t="s">
        <v>508</v>
      </c>
      <c r="B254" s="29" t="s">
        <v>509</v>
      </c>
      <c r="C254" s="30">
        <v>32954253</v>
      </c>
      <c r="D254" s="21">
        <v>50</v>
      </c>
      <c r="E254" s="22"/>
      <c r="F254" s="48">
        <v>3500</v>
      </c>
      <c r="G254" s="45">
        <f t="shared" si="31"/>
        <v>0</v>
      </c>
      <c r="H254" s="22"/>
      <c r="I254" s="23">
        <v>230370.4872</v>
      </c>
      <c r="J254" s="24">
        <f t="shared" si="24"/>
        <v>4607.4097440000005</v>
      </c>
      <c r="K254" s="26">
        <f t="shared" si="25"/>
        <v>6.9906147531245821</v>
      </c>
      <c r="L254" s="22"/>
      <c r="M254" s="20">
        <v>56192</v>
      </c>
      <c r="N254" s="26">
        <v>3.4950000000000001</v>
      </c>
      <c r="O254" s="25">
        <f t="shared" si="26"/>
        <v>5.2854630690612225</v>
      </c>
      <c r="P254" s="22"/>
      <c r="Q254" s="24">
        <v>110000</v>
      </c>
      <c r="R254" s="24">
        <f t="shared" si="27"/>
        <v>3323.84</v>
      </c>
      <c r="S254" s="26">
        <f t="shared" si="28"/>
        <v>3.3379606571570597</v>
      </c>
      <c r="T254" s="27">
        <f t="shared" si="29"/>
        <v>0.72141185279396325</v>
      </c>
      <c r="U254" s="22"/>
      <c r="V254" s="38">
        <f t="shared" si="30"/>
        <v>5.0431123412204188</v>
      </c>
      <c r="W254" s="22"/>
      <c r="X254" s="42">
        <f>I254-'(A) Current Law'!J252</f>
        <v>-18597.512799999997</v>
      </c>
      <c r="Y254" s="42">
        <f>J254-'(A) Current Law'!K252</f>
        <v>-371.95025599999917</v>
      </c>
      <c r="Z254" s="38">
        <f>O254-'(A) Current Law'!P252</f>
        <v>-0.63240738001252872</v>
      </c>
      <c r="AA254" s="44">
        <f>N254-'(A) Current Law'!O252</f>
        <v>0.59100000000000019</v>
      </c>
      <c r="AB254" s="42">
        <f>Q254-'(A) Current Law'!R252</f>
        <v>0</v>
      </c>
      <c r="AC254" s="42">
        <f>M254-'(A) Current Law'!N252</f>
        <v>2243</v>
      </c>
      <c r="AD254" s="38">
        <f>S254-'(A) Current Law'!T252</f>
        <v>0</v>
      </c>
    </row>
    <row r="255" spans="1:30" ht="31.2">
      <c r="A255" s="28" t="s">
        <v>510</v>
      </c>
      <c r="B255" s="29" t="s">
        <v>511</v>
      </c>
      <c r="C255" s="30">
        <v>778114723</v>
      </c>
      <c r="D255" s="21">
        <v>1250.81</v>
      </c>
      <c r="E255" s="22"/>
      <c r="F255" s="48">
        <v>3500</v>
      </c>
      <c r="G255" s="45">
        <f t="shared" si="31"/>
        <v>0</v>
      </c>
      <c r="H255" s="22"/>
      <c r="I255" s="23">
        <v>4377835</v>
      </c>
      <c r="J255" s="24">
        <f t="shared" si="24"/>
        <v>3500</v>
      </c>
      <c r="K255" s="26">
        <f t="shared" si="25"/>
        <v>5.6262076408493815</v>
      </c>
      <c r="L255" s="22"/>
      <c r="M255" s="20">
        <v>796041</v>
      </c>
      <c r="N255" s="26">
        <v>2.8130000000000002</v>
      </c>
      <c r="O255" s="25">
        <f t="shared" si="26"/>
        <v>4.6031695508735408</v>
      </c>
      <c r="P255" s="22"/>
      <c r="Q255" s="24">
        <v>0</v>
      </c>
      <c r="R255" s="24">
        <f t="shared" si="27"/>
        <v>636.42039958107148</v>
      </c>
      <c r="S255" s="26">
        <f t="shared" si="28"/>
        <v>0</v>
      </c>
      <c r="T255" s="27">
        <f t="shared" si="29"/>
        <v>0.18183439988030614</v>
      </c>
      <c r="U255" s="22"/>
      <c r="V255" s="38">
        <f t="shared" si="30"/>
        <v>1.0230380899758402</v>
      </c>
      <c r="W255" s="22"/>
      <c r="X255" s="42">
        <f>I255-'(A) Current Law'!J253</f>
        <v>1345151</v>
      </c>
      <c r="Y255" s="42">
        <f>J255-'(A) Current Law'!K253</f>
        <v>1075.423925296408</v>
      </c>
      <c r="Z255" s="38">
        <f>O255-'(A) Current Law'!P253</f>
        <v>1.38760129847845</v>
      </c>
      <c r="AA255" s="44">
        <f>N255-'(A) Current Law'!O253</f>
        <v>0.8640000000000001</v>
      </c>
      <c r="AB255" s="42">
        <f>Q255-'(A) Current Law'!R253</f>
        <v>0</v>
      </c>
      <c r="AC255" s="42">
        <f>M255-'(A) Current Law'!N253</f>
        <v>265438</v>
      </c>
      <c r="AD255" s="38">
        <f>S255-'(A) Current Law'!T253</f>
        <v>0</v>
      </c>
    </row>
    <row r="256" spans="1:30">
      <c r="A256" s="28" t="s">
        <v>512</v>
      </c>
      <c r="B256" s="29" t="s">
        <v>513</v>
      </c>
      <c r="C256" s="30">
        <v>1409075454</v>
      </c>
      <c r="D256" s="21">
        <v>2117.2399999999998</v>
      </c>
      <c r="E256" s="22"/>
      <c r="F256" s="48">
        <v>3500</v>
      </c>
      <c r="G256" s="45">
        <f t="shared" si="31"/>
        <v>0</v>
      </c>
      <c r="H256" s="22"/>
      <c r="I256" s="23">
        <v>7410339.9999999991</v>
      </c>
      <c r="J256" s="24">
        <f t="shared" si="24"/>
        <v>3500</v>
      </c>
      <c r="K256" s="26">
        <f t="shared" si="25"/>
        <v>5.2590086492273809</v>
      </c>
      <c r="L256" s="22"/>
      <c r="M256" s="20">
        <v>1183400</v>
      </c>
      <c r="N256" s="26">
        <v>2.63</v>
      </c>
      <c r="O256" s="25">
        <f t="shared" si="26"/>
        <v>4.4191671796732601</v>
      </c>
      <c r="P256" s="22"/>
      <c r="Q256" s="24">
        <v>4064000</v>
      </c>
      <c r="R256" s="24">
        <f t="shared" si="27"/>
        <v>2478.4152953845573</v>
      </c>
      <c r="S256" s="26">
        <f t="shared" si="28"/>
        <v>2.8841606661044001</v>
      </c>
      <c r="T256" s="27">
        <f t="shared" si="29"/>
        <v>0.70811865582415934</v>
      </c>
      <c r="U256" s="22"/>
      <c r="V256" s="38">
        <f t="shared" si="30"/>
        <v>3.7240021356585209</v>
      </c>
      <c r="W256" s="22"/>
      <c r="X256" s="42">
        <f>I256-'(A) Current Law'!J254</f>
        <v>2368597.9999999991</v>
      </c>
      <c r="Y256" s="42">
        <f>J256-'(A) Current Law'!K254</f>
        <v>1118.7196538890253</v>
      </c>
      <c r="Z256" s="38">
        <f>O256-'(A) Current Law'!P254</f>
        <v>1.3631250154471846</v>
      </c>
      <c r="AA256" s="44">
        <f>N256-'(A) Current Law'!O254</f>
        <v>0.84099999999999997</v>
      </c>
      <c r="AB256" s="42">
        <f>Q256-'(A) Current Law'!R254</f>
        <v>0</v>
      </c>
      <c r="AC256" s="42">
        <f>M256-'(A) Current Law'!N254</f>
        <v>447852</v>
      </c>
      <c r="AD256" s="38">
        <f>S256-'(A) Current Law'!T254</f>
        <v>0</v>
      </c>
    </row>
    <row r="257" spans="1:30">
      <c r="A257" s="28" t="s">
        <v>514</v>
      </c>
      <c r="B257" s="29" t="s">
        <v>515</v>
      </c>
      <c r="C257" s="30">
        <v>46378730</v>
      </c>
      <c r="D257" s="21">
        <v>149.66</v>
      </c>
      <c r="E257" s="22"/>
      <c r="F257" s="48">
        <v>3500</v>
      </c>
      <c r="G257" s="45">
        <f t="shared" si="31"/>
        <v>0</v>
      </c>
      <c r="H257" s="22"/>
      <c r="I257" s="23">
        <v>542874.5196</v>
      </c>
      <c r="J257" s="24">
        <f t="shared" si="24"/>
        <v>3627.3855378858748</v>
      </c>
      <c r="K257" s="26">
        <f t="shared" si="25"/>
        <v>11.70524763399084</v>
      </c>
      <c r="L257" s="22"/>
      <c r="M257" s="20">
        <v>188425</v>
      </c>
      <c r="N257" s="26">
        <v>5.8529999999999998</v>
      </c>
      <c r="O257" s="25">
        <f t="shared" si="26"/>
        <v>7.6425016295185317</v>
      </c>
      <c r="P257" s="22"/>
      <c r="Q257" s="24">
        <v>48500</v>
      </c>
      <c r="R257" s="24">
        <f t="shared" si="27"/>
        <v>1583.0883335560604</v>
      </c>
      <c r="S257" s="26">
        <f t="shared" si="28"/>
        <v>1.0457379923943584</v>
      </c>
      <c r="T257" s="27">
        <f t="shared" si="29"/>
        <v>0.43642681954306994</v>
      </c>
      <c r="U257" s="22"/>
      <c r="V257" s="38">
        <f t="shared" si="30"/>
        <v>5.1084839968666671</v>
      </c>
      <c r="W257" s="22"/>
      <c r="X257" s="42">
        <f>I257-'(A) Current Law'!J255</f>
        <v>139375.5196</v>
      </c>
      <c r="Y257" s="42">
        <f>J257-'(A) Current Law'!K255</f>
        <v>931.28103434451441</v>
      </c>
      <c r="Z257" s="38">
        <f>O257-'(A) Current Law'!P255</f>
        <v>2.0254439826187571</v>
      </c>
      <c r="AA257" s="44">
        <f>N257-'(A) Current Law'!O255</f>
        <v>1.5030000000000001</v>
      </c>
      <c r="AB257" s="42">
        <f>Q257-'(A) Current Law'!R255</f>
        <v>0</v>
      </c>
      <c r="AC257" s="42">
        <f>M257-'(A) Current Law'!N255</f>
        <v>45438</v>
      </c>
      <c r="AD257" s="38">
        <f>S257-'(A) Current Law'!T255</f>
        <v>0</v>
      </c>
    </row>
    <row r="258" spans="1:30">
      <c r="A258" s="28" t="s">
        <v>516</v>
      </c>
      <c r="B258" s="29" t="s">
        <v>517</v>
      </c>
      <c r="C258" s="30">
        <v>6416556440</v>
      </c>
      <c r="D258" s="21">
        <v>7841.28</v>
      </c>
      <c r="E258" s="22"/>
      <c r="F258" s="48">
        <v>3500</v>
      </c>
      <c r="G258" s="45">
        <f t="shared" si="31"/>
        <v>0</v>
      </c>
      <c r="H258" s="22"/>
      <c r="I258" s="23">
        <v>27444480</v>
      </c>
      <c r="J258" s="24">
        <f t="shared" si="24"/>
        <v>3500</v>
      </c>
      <c r="K258" s="26">
        <f t="shared" si="25"/>
        <v>4.2771352915895182</v>
      </c>
      <c r="L258" s="22"/>
      <c r="M258" s="20">
        <v>2238926</v>
      </c>
      <c r="N258" s="26">
        <v>2.1389999999999998</v>
      </c>
      <c r="O258" s="25">
        <f t="shared" si="26"/>
        <v>3.9282057651471392</v>
      </c>
      <c r="P258" s="22"/>
      <c r="Q258" s="24">
        <v>17000000</v>
      </c>
      <c r="R258" s="24">
        <f t="shared" si="27"/>
        <v>2453.5440642344106</v>
      </c>
      <c r="S258" s="26">
        <f t="shared" si="28"/>
        <v>2.6493961611596144</v>
      </c>
      <c r="T258" s="27">
        <f t="shared" si="29"/>
        <v>0.70101258978126024</v>
      </c>
      <c r="U258" s="22"/>
      <c r="V258" s="38">
        <f t="shared" si="30"/>
        <v>2.9983256876019935</v>
      </c>
      <c r="W258" s="22"/>
      <c r="X258" s="42">
        <f>I258-'(A) Current Law'!J256</f>
        <v>9143064</v>
      </c>
      <c r="Y258" s="42">
        <f>J258-'(A) Current Law'!K256</f>
        <v>1166.0167727717921</v>
      </c>
      <c r="Z258" s="38">
        <f>O258-'(A) Current Law'!P256</f>
        <v>1.1929552979978157</v>
      </c>
      <c r="AA258" s="44">
        <f>N258-'(A) Current Law'!O256</f>
        <v>0.75499999999999989</v>
      </c>
      <c r="AB258" s="42">
        <f>Q258-'(A) Current Law'!R256</f>
        <v>0</v>
      </c>
      <c r="AC258" s="42">
        <f>M258-'(A) Current Law'!N256</f>
        <v>1488399</v>
      </c>
      <c r="AD258" s="38">
        <f>S258-'(A) Current Law'!T256</f>
        <v>0</v>
      </c>
    </row>
    <row r="259" spans="1:30">
      <c r="A259" s="28" t="s">
        <v>518</v>
      </c>
      <c r="B259" s="29" t="s">
        <v>519</v>
      </c>
      <c r="C259" s="30">
        <v>1295742489</v>
      </c>
      <c r="D259" s="21">
        <v>5673.53</v>
      </c>
      <c r="E259" s="22"/>
      <c r="F259" s="48">
        <v>3500</v>
      </c>
      <c r="G259" s="45">
        <f t="shared" si="31"/>
        <v>0</v>
      </c>
      <c r="H259" s="22"/>
      <c r="I259" s="23">
        <v>19857355</v>
      </c>
      <c r="J259" s="24">
        <f t="shared" si="24"/>
        <v>3500</v>
      </c>
      <c r="K259" s="26">
        <f t="shared" si="25"/>
        <v>15.325078222390529</v>
      </c>
      <c r="L259" s="22"/>
      <c r="M259" s="20">
        <v>7609438</v>
      </c>
      <c r="N259" s="26">
        <v>7.6630000000000003</v>
      </c>
      <c r="O259" s="25">
        <f t="shared" si="26"/>
        <v>9.4524314082286747</v>
      </c>
      <c r="P259" s="22"/>
      <c r="Q259" s="24">
        <v>1422595</v>
      </c>
      <c r="R259" s="24">
        <f t="shared" si="27"/>
        <v>1591.9600319377885</v>
      </c>
      <c r="S259" s="26">
        <f t="shared" si="28"/>
        <v>1.0978994762284129</v>
      </c>
      <c r="T259" s="27">
        <f t="shared" si="29"/>
        <v>0.45484572341079665</v>
      </c>
      <c r="U259" s="22"/>
      <c r="V259" s="38">
        <f t="shared" si="30"/>
        <v>6.9705462903902662</v>
      </c>
      <c r="W259" s="22"/>
      <c r="X259" s="42">
        <f>I259-'(A) Current Law'!J257</f>
        <v>1861424</v>
      </c>
      <c r="Y259" s="42">
        <f>J259-'(A) Current Law'!K257</f>
        <v>328.08921429868178</v>
      </c>
      <c r="Z259" s="38">
        <f>O259-'(A) Current Law'!P257</f>
        <v>1.2411308679405337</v>
      </c>
      <c r="AA259" s="44">
        <f>N259-'(A) Current Law'!O257</f>
        <v>0.71900000000000031</v>
      </c>
      <c r="AB259" s="42">
        <f>Q259-'(A) Current Law'!R257</f>
        <v>0</v>
      </c>
      <c r="AC259" s="42">
        <f>M259-'(A) Current Law'!N257</f>
        <v>253238</v>
      </c>
      <c r="AD259" s="38">
        <f>S259-'(A) Current Law'!T257</f>
        <v>0</v>
      </c>
    </row>
    <row r="260" spans="1:30">
      <c r="A260" s="28" t="s">
        <v>520</v>
      </c>
      <c r="B260" s="29" t="s">
        <v>521</v>
      </c>
      <c r="C260" s="30">
        <v>24347776884</v>
      </c>
      <c r="D260" s="21">
        <v>27226.45</v>
      </c>
      <c r="E260" s="22"/>
      <c r="F260" s="48">
        <v>3500</v>
      </c>
      <c r="G260" s="45">
        <f t="shared" si="31"/>
        <v>0</v>
      </c>
      <c r="H260" s="22"/>
      <c r="I260" s="23">
        <v>95292575</v>
      </c>
      <c r="J260" s="24">
        <f t="shared" si="24"/>
        <v>3500</v>
      </c>
      <c r="K260" s="26">
        <f t="shared" si="25"/>
        <v>3.913810096667222</v>
      </c>
      <c r="L260" s="22"/>
      <c r="M260" s="20">
        <v>4065882</v>
      </c>
      <c r="N260" s="26">
        <v>1.9570000000000001</v>
      </c>
      <c r="O260" s="25">
        <f t="shared" si="26"/>
        <v>3.74681817706113</v>
      </c>
      <c r="P260" s="22"/>
      <c r="Q260" s="24">
        <v>82000000</v>
      </c>
      <c r="R260" s="24">
        <f t="shared" si="27"/>
        <v>3161.1128883861097</v>
      </c>
      <c r="S260" s="26">
        <f t="shared" si="28"/>
        <v>3.3678639487568911</v>
      </c>
      <c r="T260" s="27">
        <f t="shared" si="29"/>
        <v>0.90317511096745995</v>
      </c>
      <c r="U260" s="22"/>
      <c r="V260" s="38">
        <f t="shared" si="30"/>
        <v>3.5348558683629836</v>
      </c>
      <c r="W260" s="22"/>
      <c r="X260" s="42">
        <f>I260-'(A) Current Law'!J258</f>
        <v>841781</v>
      </c>
      <c r="Y260" s="42">
        <f>J260-'(A) Current Law'!K258</f>
        <v>30.917765628644247</v>
      </c>
      <c r="Z260" s="38">
        <f>O260-'(A) Current Law'!P258</f>
        <v>0.13160433559359852</v>
      </c>
      <c r="AA260" s="44">
        <f>N260-'(A) Current Law'!O258</f>
        <v>0.42600000000000016</v>
      </c>
      <c r="AB260" s="42">
        <f>Q260-'(A) Current Law'!R258</f>
        <v>0</v>
      </c>
      <c r="AC260" s="42">
        <f>M260-'(A) Current Law'!N258</f>
        <v>-2362492</v>
      </c>
      <c r="AD260" s="38">
        <f>S260-'(A) Current Law'!T258</f>
        <v>0</v>
      </c>
    </row>
    <row r="261" spans="1:30">
      <c r="A261" s="28" t="s">
        <v>522</v>
      </c>
      <c r="B261" s="29" t="s">
        <v>523</v>
      </c>
      <c r="C261" s="30">
        <v>16868596</v>
      </c>
      <c r="D261" s="21">
        <v>182.05</v>
      </c>
      <c r="E261" s="22"/>
      <c r="F261" s="48">
        <v>3500</v>
      </c>
      <c r="G261" s="45">
        <f t="shared" si="31"/>
        <v>0</v>
      </c>
      <c r="H261" s="22"/>
      <c r="I261" s="23">
        <v>808870.26359999995</v>
      </c>
      <c r="J261" s="24">
        <f t="shared" si="24"/>
        <v>4443.1214699258444</v>
      </c>
      <c r="K261" s="26">
        <f t="shared" si="25"/>
        <v>47.951249979547789</v>
      </c>
      <c r="L261" s="22"/>
      <c r="M261" s="20">
        <v>374241</v>
      </c>
      <c r="N261" s="26">
        <v>23.975999999999999</v>
      </c>
      <c r="O261" s="25">
        <f t="shared" si="26"/>
        <v>25.765586157852137</v>
      </c>
      <c r="P261" s="22"/>
      <c r="Q261" s="24">
        <v>100000</v>
      </c>
      <c r="R261" s="24">
        <f t="shared" si="27"/>
        <v>2605.004119747322</v>
      </c>
      <c r="S261" s="26">
        <f t="shared" si="28"/>
        <v>5.928175646627615</v>
      </c>
      <c r="T261" s="27">
        <f t="shared" si="29"/>
        <v>0.58630045056832525</v>
      </c>
      <c r="U261" s="22"/>
      <c r="V261" s="38">
        <f t="shared" si="30"/>
        <v>28.113839468323267</v>
      </c>
      <c r="W261" s="22"/>
      <c r="X261" s="42">
        <f>I261-'(A) Current Law'!J259</f>
        <v>134885.26359999995</v>
      </c>
      <c r="Y261" s="42">
        <f>J261-'(A) Current Law'!K259</f>
        <v>740.92427135402386</v>
      </c>
      <c r="Z261" s="38">
        <f>O261-'(A) Current Law'!P259</f>
        <v>4.5211387835715513</v>
      </c>
      <c r="AA261" s="44">
        <f>N261-'(A) Current Law'!O259</f>
        <v>3.9979999999999976</v>
      </c>
      <c r="AB261" s="42">
        <f>Q261-'(A) Current Law'!R259</f>
        <v>0</v>
      </c>
      <c r="AC261" s="42">
        <f>M261-'(A) Current Law'!N259</f>
        <v>58620</v>
      </c>
      <c r="AD261" s="38">
        <f>S261-'(A) Current Law'!T259</f>
        <v>0</v>
      </c>
    </row>
    <row r="262" spans="1:30">
      <c r="A262" s="28" t="s">
        <v>524</v>
      </c>
      <c r="B262" s="29" t="s">
        <v>525</v>
      </c>
      <c r="C262" s="30">
        <v>5483178215</v>
      </c>
      <c r="D262" s="21">
        <v>7102.23</v>
      </c>
      <c r="E262" s="22"/>
      <c r="F262" s="48">
        <v>3500</v>
      </c>
      <c r="G262" s="45">
        <f t="shared" si="31"/>
        <v>0</v>
      </c>
      <c r="H262" s="22"/>
      <c r="I262" s="23">
        <v>24857805</v>
      </c>
      <c r="J262" s="24">
        <f t="shared" si="24"/>
        <v>3500</v>
      </c>
      <c r="K262" s="26">
        <f t="shared" si="25"/>
        <v>4.5334665453692535</v>
      </c>
      <c r="L262" s="22"/>
      <c r="M262" s="20">
        <v>2615168</v>
      </c>
      <c r="N262" s="26">
        <v>2.2669999999999999</v>
      </c>
      <c r="O262" s="25">
        <f t="shared" si="26"/>
        <v>4.0565227187312933</v>
      </c>
      <c r="P262" s="22"/>
      <c r="Q262" s="24">
        <v>16352000</v>
      </c>
      <c r="R262" s="24">
        <f t="shared" si="27"/>
        <v>2670.5933206894174</v>
      </c>
      <c r="S262" s="26">
        <f t="shared" si="28"/>
        <v>2.982212023542627</v>
      </c>
      <c r="T262" s="27">
        <f t="shared" si="29"/>
        <v>0.76302666305411926</v>
      </c>
      <c r="U262" s="22"/>
      <c r="V262" s="38">
        <f t="shared" si="30"/>
        <v>3.4591558501805872</v>
      </c>
      <c r="W262" s="22"/>
      <c r="X262" s="42">
        <f>I262-'(A) Current Law'!J260</f>
        <v>8793386</v>
      </c>
      <c r="Y262" s="42">
        <f>J262-'(A) Current Law'!K260</f>
        <v>1238.116197307043</v>
      </c>
      <c r="Z262" s="38">
        <f>O262-'(A) Current Law'!P260</f>
        <v>1.2797320686757945</v>
      </c>
      <c r="AA262" s="44">
        <f>N262-'(A) Current Law'!O260</f>
        <v>0.84699999999999998</v>
      </c>
      <c r="AB262" s="42">
        <f>Q262-'(A) Current Law'!R260</f>
        <v>1126362</v>
      </c>
      <c r="AC262" s="42">
        <f>M262-'(A) Current Law'!N260</f>
        <v>1776387</v>
      </c>
      <c r="AD262" s="38">
        <f>S262-'(A) Current Law'!T260</f>
        <v>0.20542137348712819</v>
      </c>
    </row>
    <row r="263" spans="1:30">
      <c r="A263" s="28" t="s">
        <v>526</v>
      </c>
      <c r="B263" s="29" t="s">
        <v>527</v>
      </c>
      <c r="C263" s="30">
        <v>61150881</v>
      </c>
      <c r="D263" s="21">
        <v>199.38</v>
      </c>
      <c r="E263" s="22"/>
      <c r="F263" s="48">
        <v>3500</v>
      </c>
      <c r="G263" s="45">
        <f t="shared" si="31"/>
        <v>0</v>
      </c>
      <c r="H263" s="22"/>
      <c r="I263" s="23">
        <v>875113.85360000003</v>
      </c>
      <c r="J263" s="24">
        <f t="shared" si="24"/>
        <v>4389.1757127093997</v>
      </c>
      <c r="K263" s="26">
        <f t="shared" si="25"/>
        <v>14.310731739089745</v>
      </c>
      <c r="L263" s="22"/>
      <c r="M263" s="20">
        <v>328091</v>
      </c>
      <c r="N263" s="26">
        <v>7.1550000000000002</v>
      </c>
      <c r="O263" s="25">
        <f t="shared" si="26"/>
        <v>8.9454615314536525</v>
      </c>
      <c r="P263" s="22"/>
      <c r="Q263" s="24">
        <v>290000</v>
      </c>
      <c r="R263" s="24">
        <f t="shared" si="27"/>
        <v>3100.0652021265923</v>
      </c>
      <c r="S263" s="26">
        <f t="shared" si="28"/>
        <v>4.7423683070077116</v>
      </c>
      <c r="T263" s="27">
        <f t="shared" si="29"/>
        <v>0.70629781194450059</v>
      </c>
      <c r="U263" s="22"/>
      <c r="V263" s="38">
        <f t="shared" si="30"/>
        <v>10.107638514643803</v>
      </c>
      <c r="W263" s="22"/>
      <c r="X263" s="42">
        <f>I263-'(A) Current Law'!J261</f>
        <v>128766.85360000003</v>
      </c>
      <c r="Y263" s="42">
        <f>J263-'(A) Current Law'!K261</f>
        <v>645.83636071822684</v>
      </c>
      <c r="Z263" s="38">
        <f>O263-'(A) Current Law'!P261</f>
        <v>1.5455681431637931</v>
      </c>
      <c r="AA263" s="44">
        <f>N263-'(A) Current Law'!O261</f>
        <v>1.0830000000000002</v>
      </c>
      <c r="AB263" s="42">
        <f>Q263-'(A) Current Law'!R261</f>
        <v>0</v>
      </c>
      <c r="AC263" s="42">
        <f>M263-'(A) Current Law'!N261</f>
        <v>34254</v>
      </c>
      <c r="AD263" s="38">
        <f>S263-'(A) Current Law'!T261</f>
        <v>0</v>
      </c>
    </row>
    <row r="264" spans="1:30">
      <c r="A264" s="28" t="s">
        <v>528</v>
      </c>
      <c r="B264" s="29" t="s">
        <v>529</v>
      </c>
      <c r="C264" s="30">
        <v>1030170709</v>
      </c>
      <c r="D264" s="21">
        <v>1216.05</v>
      </c>
      <c r="E264" s="22"/>
      <c r="F264" s="48">
        <v>3500</v>
      </c>
      <c r="G264" s="45">
        <f t="shared" si="31"/>
        <v>0</v>
      </c>
      <c r="H264" s="22"/>
      <c r="I264" s="23">
        <v>4256175</v>
      </c>
      <c r="J264" s="24">
        <f t="shared" si="24"/>
        <v>3500</v>
      </c>
      <c r="K264" s="26">
        <f t="shared" si="25"/>
        <v>4.1315239919134612</v>
      </c>
      <c r="L264" s="22"/>
      <c r="M264" s="20">
        <v>284294</v>
      </c>
      <c r="N264" s="26">
        <v>2.0659999999999998</v>
      </c>
      <c r="O264" s="25">
        <f t="shared" si="26"/>
        <v>3.8555561377352263</v>
      </c>
      <c r="P264" s="22"/>
      <c r="Q264" s="24">
        <v>2746860</v>
      </c>
      <c r="R264" s="24">
        <f t="shared" si="27"/>
        <v>2492.622836232063</v>
      </c>
      <c r="S264" s="26">
        <f t="shared" si="28"/>
        <v>2.6664124460172358</v>
      </c>
      <c r="T264" s="27">
        <f t="shared" si="29"/>
        <v>0.71217795320916077</v>
      </c>
      <c r="U264" s="22"/>
      <c r="V264" s="38">
        <f t="shared" si="30"/>
        <v>2.9423803001954698</v>
      </c>
      <c r="W264" s="22"/>
      <c r="X264" s="42">
        <f>I264-'(A) Current Law'!J262</f>
        <v>1214736</v>
      </c>
      <c r="Y264" s="42">
        <f>J264-'(A) Current Law'!K262</f>
        <v>998.91945232515081</v>
      </c>
      <c r="Z264" s="38">
        <f>O264-'(A) Current Law'!P262</f>
        <v>1.1122176062569449</v>
      </c>
      <c r="AA264" s="44">
        <f>N264-'(A) Current Law'!O262</f>
        <v>0.58999999999999986</v>
      </c>
      <c r="AB264" s="42">
        <f>Q264-'(A) Current Law'!R262</f>
        <v>0</v>
      </c>
      <c r="AC264" s="42">
        <f>M264-'(A) Current Law'!N262</f>
        <v>68962</v>
      </c>
      <c r="AD264" s="38">
        <f>S264-'(A) Current Law'!T262</f>
        <v>0</v>
      </c>
    </row>
    <row r="265" spans="1:30">
      <c r="A265" s="28" t="s">
        <v>530</v>
      </c>
      <c r="B265" s="29" t="s">
        <v>531</v>
      </c>
      <c r="C265" s="30">
        <v>220110806.19999999</v>
      </c>
      <c r="D265" s="21">
        <v>154.66999999999999</v>
      </c>
      <c r="E265" s="22"/>
      <c r="F265" s="48">
        <v>3500</v>
      </c>
      <c r="G265" s="45">
        <f t="shared" si="31"/>
        <v>0</v>
      </c>
      <c r="H265" s="22"/>
      <c r="I265" s="23">
        <v>747051.1496</v>
      </c>
      <c r="J265" s="24">
        <f t="shared" si="24"/>
        <v>4829.9679937932378</v>
      </c>
      <c r="K265" s="26">
        <f t="shared" si="25"/>
        <v>3.3939776174423919</v>
      </c>
      <c r="L265" s="22"/>
      <c r="M265" s="20">
        <v>0</v>
      </c>
      <c r="N265" s="26">
        <v>1.6970000000000001</v>
      </c>
      <c r="O265" s="25">
        <f t="shared" si="26"/>
        <v>3.3939776174423919</v>
      </c>
      <c r="P265" s="22"/>
      <c r="Q265" s="24">
        <v>600000</v>
      </c>
      <c r="R265" s="24">
        <f t="shared" si="27"/>
        <v>3879.2267408030002</v>
      </c>
      <c r="S265" s="26">
        <f t="shared" si="28"/>
        <v>2.7258997881949516</v>
      </c>
      <c r="T265" s="27">
        <f t="shared" si="29"/>
        <v>0.80315785648849236</v>
      </c>
      <c r="U265" s="22"/>
      <c r="V265" s="38">
        <f t="shared" si="30"/>
        <v>2.7258997881949516</v>
      </c>
      <c r="W265" s="22"/>
      <c r="X265" s="42">
        <f>I265-'(A) Current Law'!J263</f>
        <v>7582.1496000000043</v>
      </c>
      <c r="Y265" s="42">
        <f>J265-'(A) Current Law'!K263</f>
        <v>49.021462468481332</v>
      </c>
      <c r="Z265" s="38">
        <f>O265-'(A) Current Law'!P263</f>
        <v>0.44738898239517688</v>
      </c>
      <c r="AA265" s="44">
        <f>N265-'(A) Current Law'!O263</f>
        <v>1.7000000000000126E-2</v>
      </c>
      <c r="AB265" s="42">
        <f>Q265-'(A) Current Law'!R263</f>
        <v>0</v>
      </c>
      <c r="AC265" s="42">
        <f>M265-'(A) Current Law'!N263</f>
        <v>-90893</v>
      </c>
      <c r="AD265" s="38">
        <f>S265-'(A) Current Law'!T263</f>
        <v>0</v>
      </c>
    </row>
    <row r="266" spans="1:30">
      <c r="A266" s="28" t="s">
        <v>532</v>
      </c>
      <c r="B266" s="29" t="s">
        <v>533</v>
      </c>
      <c r="C266" s="30">
        <v>480955591</v>
      </c>
      <c r="D266" s="21">
        <v>848.41</v>
      </c>
      <c r="E266" s="22"/>
      <c r="F266" s="48">
        <v>3500</v>
      </c>
      <c r="G266" s="45">
        <f t="shared" si="31"/>
        <v>0</v>
      </c>
      <c r="H266" s="22"/>
      <c r="I266" s="23">
        <v>2969435</v>
      </c>
      <c r="J266" s="24">
        <f t="shared" ref="J266:J275" si="32">I266/D266</f>
        <v>3500</v>
      </c>
      <c r="K266" s="26">
        <f t="shared" ref="K266:K305" si="33">I266/C266*1000</f>
        <v>6.1740315645899209</v>
      </c>
      <c r="L266" s="22"/>
      <c r="M266" s="20">
        <v>623803</v>
      </c>
      <c r="N266" s="26">
        <v>3.0870000000000002</v>
      </c>
      <c r="O266" s="25">
        <f t="shared" ref="O266:O275" si="34">(I266-M266)/C266*1000</f>
        <v>4.8770240826662938</v>
      </c>
      <c r="P266" s="22"/>
      <c r="Q266" s="24">
        <v>995000</v>
      </c>
      <c r="R266" s="24">
        <f t="shared" ref="R266:R275" si="35">(M266+Q266)/D266</f>
        <v>1908.0432809608562</v>
      </c>
      <c r="S266" s="26">
        <f t="shared" ref="S266:S275" si="36">Q266/C266*1000</f>
        <v>2.0687980732923843</v>
      </c>
      <c r="T266" s="27">
        <f t="shared" ref="T266:T275" si="37">(M266+Q266)/I266</f>
        <v>0.54515522313167319</v>
      </c>
      <c r="U266" s="22"/>
      <c r="V266" s="38">
        <f t="shared" ref="V266:V305" si="38">(Q266+M266)/C266*1000</f>
        <v>3.3658055552160118</v>
      </c>
      <c r="W266" s="22"/>
      <c r="X266" s="42">
        <f>I266-'(A) Current Law'!J264</f>
        <v>736905</v>
      </c>
      <c r="Y266" s="42">
        <f>J266-'(A) Current Law'!K264</f>
        <v>868.57179901226982</v>
      </c>
      <c r="Z266" s="38">
        <f>O266-'(A) Current Law'!P264</f>
        <v>1.2891294156927686</v>
      </c>
      <c r="AA266" s="44">
        <f>N266-'(A) Current Law'!O264</f>
        <v>0.76600000000000001</v>
      </c>
      <c r="AB266" s="42">
        <f>Q266-'(A) Current Law'!R264</f>
        <v>0</v>
      </c>
      <c r="AC266" s="42">
        <f>M266-'(A) Current Law'!N264</f>
        <v>116891</v>
      </c>
      <c r="AD266" s="38">
        <f>S266-'(A) Current Law'!T264</f>
        <v>0</v>
      </c>
    </row>
    <row r="267" spans="1:30">
      <c r="A267" s="28" t="s">
        <v>534</v>
      </c>
      <c r="B267" s="29" t="s">
        <v>535</v>
      </c>
      <c r="C267" s="30">
        <v>550452497</v>
      </c>
      <c r="D267" s="21">
        <v>997.51</v>
      </c>
      <c r="E267" s="22"/>
      <c r="F267" s="48">
        <v>3500</v>
      </c>
      <c r="G267" s="45">
        <f t="shared" ref="G267:G305" si="39">IF(F267&gt;3500,1,0)</f>
        <v>0</v>
      </c>
      <c r="H267" s="22"/>
      <c r="I267" s="23">
        <v>3491285</v>
      </c>
      <c r="J267" s="24">
        <f t="shared" si="32"/>
        <v>3500</v>
      </c>
      <c r="K267" s="26">
        <f t="shared" si="33"/>
        <v>6.3425727361174999</v>
      </c>
      <c r="L267" s="22"/>
      <c r="M267" s="20">
        <v>760244</v>
      </c>
      <c r="N267" s="26">
        <v>3.1709999999999998</v>
      </c>
      <c r="O267" s="25">
        <f t="shared" si="34"/>
        <v>4.9614472000478544</v>
      </c>
      <c r="P267" s="22"/>
      <c r="Q267" s="24">
        <v>974801</v>
      </c>
      <c r="R267" s="24">
        <f t="shared" si="35"/>
        <v>1739.3760463554249</v>
      </c>
      <c r="S267" s="26">
        <f t="shared" si="36"/>
        <v>1.7709084894931451</v>
      </c>
      <c r="T267" s="27">
        <f t="shared" si="37"/>
        <v>0.49696458467297855</v>
      </c>
      <c r="U267" s="22"/>
      <c r="V267" s="38">
        <f t="shared" si="38"/>
        <v>3.1520340255627906</v>
      </c>
      <c r="W267" s="22"/>
      <c r="X267" s="42">
        <f>I267-'(A) Current Law'!J265</f>
        <v>594221</v>
      </c>
      <c r="Y267" s="42">
        <f>J267-'(A) Current Law'!K265</f>
        <v>595.70430371625343</v>
      </c>
      <c r="Z267" s="38">
        <f>O267-'(A) Current Law'!P265</f>
        <v>1.0631435104562708</v>
      </c>
      <c r="AA267" s="44">
        <f>N267-'(A) Current Law'!O265</f>
        <v>0.5389999999999997</v>
      </c>
      <c r="AB267" s="42">
        <f>Q267-'(A) Current Law'!R265</f>
        <v>0</v>
      </c>
      <c r="AC267" s="42">
        <f>M267-'(A) Current Law'!N265</f>
        <v>9011</v>
      </c>
      <c r="AD267" s="38">
        <f>S267-'(A) Current Law'!T265</f>
        <v>0</v>
      </c>
    </row>
    <row r="268" spans="1:30">
      <c r="A268" s="28" t="s">
        <v>536</v>
      </c>
      <c r="B268" s="29" t="s">
        <v>537</v>
      </c>
      <c r="C268" s="30">
        <v>596778694</v>
      </c>
      <c r="D268" s="21">
        <v>3416.0699999999997</v>
      </c>
      <c r="E268" s="22"/>
      <c r="F268" s="48">
        <v>3500</v>
      </c>
      <c r="G268" s="45">
        <f t="shared" si="39"/>
        <v>0</v>
      </c>
      <c r="H268" s="22"/>
      <c r="I268" s="23">
        <v>11956244.999999998</v>
      </c>
      <c r="J268" s="24">
        <f t="shared" si="32"/>
        <v>3499.9999999999995</v>
      </c>
      <c r="K268" s="26">
        <f t="shared" si="33"/>
        <v>20.034637831758783</v>
      </c>
      <c r="L268" s="22"/>
      <c r="M268" s="20">
        <v>4909855</v>
      </c>
      <c r="N268" s="26">
        <v>10.016999999999999</v>
      </c>
      <c r="O268" s="25">
        <f t="shared" si="34"/>
        <v>11.807375281397023</v>
      </c>
      <c r="P268" s="22"/>
      <c r="Q268" s="24">
        <v>1091000</v>
      </c>
      <c r="R268" s="24">
        <f t="shared" si="35"/>
        <v>1756.6545767504765</v>
      </c>
      <c r="S268" s="26">
        <f t="shared" si="36"/>
        <v>1.8281483755517585</v>
      </c>
      <c r="T268" s="27">
        <f t="shared" si="37"/>
        <v>0.50190130764299334</v>
      </c>
      <c r="U268" s="22"/>
      <c r="V268" s="38">
        <f t="shared" si="38"/>
        <v>10.055410925913518</v>
      </c>
      <c r="W268" s="22"/>
      <c r="X268" s="42">
        <f>I268-'(A) Current Law'!J266</f>
        <v>2069757.9999999981</v>
      </c>
      <c r="Y268" s="42">
        <f>J268-'(A) Current Law'!K266</f>
        <v>605.88863811338706</v>
      </c>
      <c r="Z268" s="38">
        <f>O268-'(A) Current Law'!P266</f>
        <v>2.2571331945037549</v>
      </c>
      <c r="AA268" s="44">
        <f>N268-'(A) Current Law'!O266</f>
        <v>1.734</v>
      </c>
      <c r="AB268" s="42">
        <f>Q268-'(A) Current Law'!R266</f>
        <v>0</v>
      </c>
      <c r="AC268" s="42">
        <f>M268-'(A) Current Law'!N266</f>
        <v>722749</v>
      </c>
      <c r="AD268" s="38">
        <f>S268-'(A) Current Law'!T266</f>
        <v>0</v>
      </c>
    </row>
    <row r="269" spans="1:30">
      <c r="A269" s="28" t="s">
        <v>538</v>
      </c>
      <c r="B269" s="29" t="s">
        <v>539</v>
      </c>
      <c r="C269" s="30">
        <v>263519576</v>
      </c>
      <c r="D269" s="21">
        <v>290.08999999999997</v>
      </c>
      <c r="E269" s="22"/>
      <c r="F269" s="48">
        <v>3500</v>
      </c>
      <c r="G269" s="45">
        <f t="shared" si="39"/>
        <v>0</v>
      </c>
      <c r="H269" s="22"/>
      <c r="I269" s="23">
        <v>1154473.8883999998</v>
      </c>
      <c r="J269" s="24">
        <f t="shared" si="32"/>
        <v>3979.7093605432792</v>
      </c>
      <c r="K269" s="26">
        <f t="shared" si="33"/>
        <v>4.3809796066156377</v>
      </c>
      <c r="L269" s="22"/>
      <c r="M269" s="20">
        <v>105431</v>
      </c>
      <c r="N269" s="26">
        <v>2.19</v>
      </c>
      <c r="O269" s="25">
        <f t="shared" si="34"/>
        <v>3.9808916829769028</v>
      </c>
      <c r="P269" s="22"/>
      <c r="Q269" s="24">
        <v>676546</v>
      </c>
      <c r="R269" s="24">
        <f t="shared" si="35"/>
        <v>2695.6358371539868</v>
      </c>
      <c r="S269" s="26">
        <f t="shared" si="36"/>
        <v>2.5673462680434791</v>
      </c>
      <c r="T269" s="27">
        <f t="shared" si="37"/>
        <v>0.67734489957477684</v>
      </c>
      <c r="U269" s="22"/>
      <c r="V269" s="38">
        <f t="shared" si="38"/>
        <v>2.9674341916822149</v>
      </c>
      <c r="W269" s="22"/>
      <c r="X269" s="42">
        <f>I269-'(A) Current Law'!J267</f>
        <v>284653.88839999982</v>
      </c>
      <c r="Y269" s="42">
        <f>J269-'(A) Current Law'!K267</f>
        <v>981.26060326105608</v>
      </c>
      <c r="Z269" s="38">
        <f>O269-'(A) Current Law'!P267</f>
        <v>1.0632033211832423</v>
      </c>
      <c r="AA269" s="44">
        <f>N269-'(A) Current Law'!O267</f>
        <v>0.54</v>
      </c>
      <c r="AB269" s="42">
        <f>Q269-'(A) Current Law'!R267</f>
        <v>0</v>
      </c>
      <c r="AC269" s="42">
        <f>M269-'(A) Current Law'!N267</f>
        <v>4479</v>
      </c>
      <c r="AD269" s="38">
        <f>S269-'(A) Current Law'!T267</f>
        <v>0</v>
      </c>
    </row>
    <row r="270" spans="1:30">
      <c r="A270" s="28" t="s">
        <v>540</v>
      </c>
      <c r="B270" s="29" t="s">
        <v>541</v>
      </c>
      <c r="C270" s="30">
        <v>409113192</v>
      </c>
      <c r="D270" s="21">
        <v>604.57000000000005</v>
      </c>
      <c r="E270" s="22"/>
      <c r="F270" s="48">
        <v>3500</v>
      </c>
      <c r="G270" s="45">
        <f t="shared" si="39"/>
        <v>0</v>
      </c>
      <c r="H270" s="22"/>
      <c r="I270" s="23">
        <v>2200505.3111999999</v>
      </c>
      <c r="J270" s="24">
        <f t="shared" si="32"/>
        <v>3639.7858166961637</v>
      </c>
      <c r="K270" s="26">
        <f t="shared" si="33"/>
        <v>5.3787200076403305</v>
      </c>
      <c r="L270" s="22"/>
      <c r="M270" s="20">
        <v>367842</v>
      </c>
      <c r="N270" s="26">
        <v>2.6890000000000001</v>
      </c>
      <c r="O270" s="25">
        <f t="shared" si="34"/>
        <v>4.4795996487935303</v>
      </c>
      <c r="P270" s="22"/>
      <c r="Q270" s="24">
        <v>1055000</v>
      </c>
      <c r="R270" s="24">
        <f t="shared" si="35"/>
        <v>2353.4776783499015</v>
      </c>
      <c r="S270" s="26">
        <f t="shared" si="36"/>
        <v>2.5787484261812805</v>
      </c>
      <c r="T270" s="27">
        <f t="shared" si="37"/>
        <v>0.64659784857509961</v>
      </c>
      <c r="U270" s="22"/>
      <c r="V270" s="38">
        <f t="shared" si="38"/>
        <v>3.4778687850280812</v>
      </c>
      <c r="W270" s="22"/>
      <c r="X270" s="42">
        <f>I270-'(A) Current Law'!J268</f>
        <v>128262.31119999988</v>
      </c>
      <c r="Y270" s="42">
        <f>J270-'(A) Current Law'!K268</f>
        <v>212.15460773773066</v>
      </c>
      <c r="Z270" s="38">
        <f>O270-'(A) Current Law'!P268</f>
        <v>0.16244724565127289</v>
      </c>
      <c r="AA270" s="44">
        <f>N270-'(A) Current Law'!O268</f>
        <v>0.67399999999999993</v>
      </c>
      <c r="AB270" s="42">
        <f>Q270-'(A) Current Law'!R268</f>
        <v>0</v>
      </c>
      <c r="AC270" s="42">
        <f>M270-'(A) Current Law'!N268</f>
        <v>61803</v>
      </c>
      <c r="AD270" s="38">
        <f>S270-'(A) Current Law'!T268</f>
        <v>0</v>
      </c>
    </row>
    <row r="271" spans="1:30">
      <c r="A271" s="28" t="s">
        <v>542</v>
      </c>
      <c r="B271" s="29" t="s">
        <v>543</v>
      </c>
      <c r="C271" s="30">
        <v>193966990</v>
      </c>
      <c r="D271" s="21">
        <v>171.62</v>
      </c>
      <c r="E271" s="22"/>
      <c r="F271" s="48">
        <v>3500</v>
      </c>
      <c r="G271" s="45">
        <f t="shared" si="39"/>
        <v>0</v>
      </c>
      <c r="H271" s="22"/>
      <c r="I271" s="23">
        <v>795015.62</v>
      </c>
      <c r="J271" s="24">
        <f t="shared" si="32"/>
        <v>4632.4182496212561</v>
      </c>
      <c r="K271" s="26">
        <f t="shared" si="33"/>
        <v>4.0987160753486975</v>
      </c>
      <c r="L271" s="22"/>
      <c r="M271" s="20">
        <v>50246</v>
      </c>
      <c r="N271" s="26">
        <v>2.0489999999999999</v>
      </c>
      <c r="O271" s="25">
        <f t="shared" si="34"/>
        <v>3.8396719977971512</v>
      </c>
      <c r="P271" s="22"/>
      <c r="Q271" s="24">
        <v>412000</v>
      </c>
      <c r="R271" s="24">
        <f t="shared" si="35"/>
        <v>2693.4273394709239</v>
      </c>
      <c r="S271" s="26">
        <f t="shared" si="36"/>
        <v>2.1240727610404222</v>
      </c>
      <c r="T271" s="27">
        <f t="shared" si="37"/>
        <v>0.58143008561265752</v>
      </c>
      <c r="U271" s="22"/>
      <c r="V271" s="38">
        <f t="shared" si="38"/>
        <v>2.3831168385919685</v>
      </c>
      <c r="W271" s="22"/>
      <c r="X271" s="42">
        <f>I271-'(A) Current Law'!J269</f>
        <v>153005.62</v>
      </c>
      <c r="Y271" s="42">
        <f>J271-'(A) Current Law'!K269</f>
        <v>891.53723342267813</v>
      </c>
      <c r="Z271" s="38">
        <f>O271-'(A) Current Law'!P269</f>
        <v>0.91776760571476634</v>
      </c>
      <c r="AA271" s="44">
        <f>N271-'(A) Current Law'!O269</f>
        <v>0.39399999999999991</v>
      </c>
      <c r="AB271" s="42">
        <f>Q271-'(A) Current Law'!R269</f>
        <v>0</v>
      </c>
      <c r="AC271" s="42">
        <f>M271-'(A) Current Law'!N269</f>
        <v>-25011</v>
      </c>
      <c r="AD271" s="38">
        <f>S271-'(A) Current Law'!T269</f>
        <v>0</v>
      </c>
    </row>
    <row r="272" spans="1:30">
      <c r="A272" s="28" t="s">
        <v>544</v>
      </c>
      <c r="B272" s="29" t="s">
        <v>545</v>
      </c>
      <c r="C272" s="30">
        <v>3560460762</v>
      </c>
      <c r="D272" s="21">
        <v>2773.2599999999998</v>
      </c>
      <c r="E272" s="22"/>
      <c r="F272" s="48">
        <v>3500</v>
      </c>
      <c r="G272" s="45">
        <f t="shared" si="39"/>
        <v>0</v>
      </c>
      <c r="H272" s="22"/>
      <c r="I272" s="23">
        <v>9706410</v>
      </c>
      <c r="J272" s="24">
        <f t="shared" si="32"/>
        <v>3500.0000000000005</v>
      </c>
      <c r="K272" s="26">
        <f t="shared" si="33"/>
        <v>2.7261668218884303</v>
      </c>
      <c r="L272" s="22"/>
      <c r="M272" s="20">
        <v>0</v>
      </c>
      <c r="N272" s="26">
        <v>1.363</v>
      </c>
      <c r="O272" s="25">
        <f t="shared" si="34"/>
        <v>2.7261668218884303</v>
      </c>
      <c r="P272" s="22"/>
      <c r="Q272" s="24">
        <v>9416543</v>
      </c>
      <c r="R272" s="24">
        <f t="shared" si="35"/>
        <v>3395.4778852325426</v>
      </c>
      <c r="S272" s="26">
        <f t="shared" si="36"/>
        <v>2.6447540443362425</v>
      </c>
      <c r="T272" s="27">
        <f t="shared" si="37"/>
        <v>0.97013653863786919</v>
      </c>
      <c r="U272" s="22"/>
      <c r="V272" s="38">
        <f t="shared" si="38"/>
        <v>2.6447540443362425</v>
      </c>
      <c r="W272" s="22"/>
      <c r="X272" s="42">
        <f>I272-'(A) Current Law'!J270</f>
        <v>129081</v>
      </c>
      <c r="Y272" s="42">
        <f>J272-'(A) Current Law'!K270</f>
        <v>46.544860561216865</v>
      </c>
      <c r="Z272" s="38">
        <f>O272-'(A) Current Law'!P270</f>
        <v>3.625401559754593E-2</v>
      </c>
      <c r="AA272" s="44">
        <f>N272-'(A) Current Law'!O270</f>
        <v>0.3600000000000001</v>
      </c>
      <c r="AB272" s="42">
        <f>Q272-'(A) Current Law'!R270</f>
        <v>0</v>
      </c>
      <c r="AC272" s="42">
        <f>M272-'(A) Current Law'!N270</f>
        <v>0</v>
      </c>
      <c r="AD272" s="38">
        <f>S272-'(A) Current Law'!T270</f>
        <v>0</v>
      </c>
    </row>
    <row r="273" spans="1:30">
      <c r="A273" s="28" t="s">
        <v>546</v>
      </c>
      <c r="B273" s="29" t="s">
        <v>547</v>
      </c>
      <c r="C273" s="30">
        <v>5114049770</v>
      </c>
      <c r="D273" s="21">
        <v>6159.13</v>
      </c>
      <c r="E273" s="22"/>
      <c r="F273" s="48">
        <v>3500</v>
      </c>
      <c r="G273" s="45">
        <f t="shared" si="39"/>
        <v>0</v>
      </c>
      <c r="H273" s="22"/>
      <c r="I273" s="23">
        <v>21556955</v>
      </c>
      <c r="J273" s="24">
        <f t="shared" si="32"/>
        <v>3500</v>
      </c>
      <c r="K273" s="26">
        <f t="shared" si="33"/>
        <v>4.2152415344991843</v>
      </c>
      <c r="L273" s="22"/>
      <c r="M273" s="20">
        <v>1625975</v>
      </c>
      <c r="N273" s="26">
        <v>2.1080000000000001</v>
      </c>
      <c r="O273" s="25">
        <f t="shared" si="34"/>
        <v>3.8972987937894081</v>
      </c>
      <c r="P273" s="22"/>
      <c r="Q273" s="24">
        <v>11700000</v>
      </c>
      <c r="R273" s="24">
        <f t="shared" si="35"/>
        <v>2163.6132051117611</v>
      </c>
      <c r="S273" s="26">
        <f t="shared" si="36"/>
        <v>2.2878150440839375</v>
      </c>
      <c r="T273" s="27">
        <f t="shared" si="37"/>
        <v>0.61817520146050309</v>
      </c>
      <c r="U273" s="22"/>
      <c r="V273" s="38">
        <f t="shared" si="38"/>
        <v>2.6057577847937132</v>
      </c>
      <c r="W273" s="22"/>
      <c r="X273" s="42">
        <f>I273-'(A) Current Law'!J271</f>
        <v>6973795</v>
      </c>
      <c r="Y273" s="42">
        <f>J273-'(A) Current Law'!K271</f>
        <v>1132.2694926069103</v>
      </c>
      <c r="Z273" s="38">
        <f>O273-'(A) Current Law'!P271</f>
        <v>1.2046883149516159</v>
      </c>
      <c r="AA273" s="44">
        <f>N273-'(A) Current Law'!O271</f>
        <v>0.68200000000000016</v>
      </c>
      <c r="AB273" s="42">
        <f>Q273-'(A) Current Law'!R271</f>
        <v>0</v>
      </c>
      <c r="AC273" s="42">
        <f>M273-'(A) Current Law'!N271</f>
        <v>812959</v>
      </c>
      <c r="AD273" s="38">
        <f>S273-'(A) Current Law'!T271</f>
        <v>0</v>
      </c>
    </row>
    <row r="274" spans="1:30">
      <c r="A274" s="28" t="s">
        <v>548</v>
      </c>
      <c r="B274" s="29" t="s">
        <v>549</v>
      </c>
      <c r="C274" s="30">
        <v>377661180</v>
      </c>
      <c r="D274" s="21">
        <v>735.27</v>
      </c>
      <c r="E274" s="22"/>
      <c r="F274" s="48">
        <v>3500</v>
      </c>
      <c r="G274" s="45">
        <f t="shared" si="39"/>
        <v>0</v>
      </c>
      <c r="H274" s="22"/>
      <c r="I274" s="23">
        <v>2573445</v>
      </c>
      <c r="J274" s="24">
        <f t="shared" si="32"/>
        <v>3500</v>
      </c>
      <c r="K274" s="26">
        <f t="shared" si="33"/>
        <v>6.814163425533966</v>
      </c>
      <c r="L274" s="22"/>
      <c r="M274" s="20">
        <v>610693</v>
      </c>
      <c r="N274" s="26">
        <v>3.407</v>
      </c>
      <c r="O274" s="25">
        <f t="shared" si="34"/>
        <v>5.1971240464799688</v>
      </c>
      <c r="P274" s="22"/>
      <c r="Q274" s="24">
        <v>982130</v>
      </c>
      <c r="R274" s="24">
        <f t="shared" si="35"/>
        <v>2166.3103349789872</v>
      </c>
      <c r="S274" s="26">
        <f t="shared" si="36"/>
        <v>2.6005585217945888</v>
      </c>
      <c r="T274" s="27">
        <f t="shared" si="37"/>
        <v>0.6189458099939964</v>
      </c>
      <c r="U274" s="22"/>
      <c r="V274" s="38">
        <f t="shared" si="38"/>
        <v>4.2175979008485855</v>
      </c>
      <c r="W274" s="22"/>
      <c r="X274" s="42">
        <f>I274-'(A) Current Law'!J272</f>
        <v>406310</v>
      </c>
      <c r="Y274" s="42">
        <f>J274-'(A) Current Law'!K272</f>
        <v>552.59972527098898</v>
      </c>
      <c r="Z274" s="38">
        <f>O274-'(A) Current Law'!P272</f>
        <v>1.0609059686780622</v>
      </c>
      <c r="AA274" s="44">
        <f>N274-'(A) Current Law'!O272</f>
        <v>0.53799999999999981</v>
      </c>
      <c r="AB274" s="42">
        <f>Q274-'(A) Current Law'!R272</f>
        <v>0</v>
      </c>
      <c r="AC274" s="42">
        <f>M274-'(A) Current Law'!N272</f>
        <v>5647</v>
      </c>
      <c r="AD274" s="38">
        <f>S274-'(A) Current Law'!T272</f>
        <v>0</v>
      </c>
    </row>
    <row r="275" spans="1:30">
      <c r="A275" s="28" t="s">
        <v>550</v>
      </c>
      <c r="B275" s="29" t="s">
        <v>551</v>
      </c>
      <c r="C275" s="30">
        <v>3389073667</v>
      </c>
      <c r="D275" s="21">
        <v>5363.4599999999991</v>
      </c>
      <c r="E275" s="22"/>
      <c r="F275" s="48">
        <v>3500</v>
      </c>
      <c r="G275" s="45">
        <f t="shared" si="39"/>
        <v>0</v>
      </c>
      <c r="H275" s="22"/>
      <c r="I275" s="23">
        <v>18772109.999999996</v>
      </c>
      <c r="J275" s="24">
        <f t="shared" si="32"/>
        <v>3500</v>
      </c>
      <c r="K275" s="26">
        <f t="shared" si="33"/>
        <v>5.5390091347931731</v>
      </c>
      <c r="L275" s="22"/>
      <c r="M275" s="20">
        <v>3320698</v>
      </c>
      <c r="N275" s="26">
        <v>2.77</v>
      </c>
      <c r="O275" s="25">
        <f t="shared" si="34"/>
        <v>4.5591844610676606</v>
      </c>
      <c r="P275" s="22"/>
      <c r="Q275" s="24">
        <v>12210000</v>
      </c>
      <c r="R275" s="24">
        <f t="shared" si="35"/>
        <v>2895.6490772747447</v>
      </c>
      <c r="S275" s="26">
        <f t="shared" si="36"/>
        <v>3.6027543806116977</v>
      </c>
      <c r="T275" s="27">
        <f t="shared" si="37"/>
        <v>0.82732830779278421</v>
      </c>
      <c r="U275" s="22"/>
      <c r="V275" s="38">
        <f t="shared" si="38"/>
        <v>4.5825790543372102</v>
      </c>
      <c r="W275" s="22"/>
      <c r="X275" s="42">
        <f>I275-'(A) Current Law'!J273</f>
        <v>4553854.9999999963</v>
      </c>
      <c r="Y275" s="42">
        <f>J275-'(A) Current Law'!K273</f>
        <v>849.051731531511</v>
      </c>
      <c r="Z275" s="38">
        <f>O275-'(A) Current Law'!P273</f>
        <v>0.91585321092992178</v>
      </c>
      <c r="AA275" s="44">
        <f>N275-'(A) Current Law'!O273</f>
        <v>0.95100000000000007</v>
      </c>
      <c r="AB275" s="42">
        <f>Q275-'(A) Current Law'!R273</f>
        <v>0</v>
      </c>
      <c r="AC275" s="42">
        <f>M275-'(A) Current Law'!N273</f>
        <v>1449961</v>
      </c>
      <c r="AD275" s="38">
        <f>S275-'(A) Current Law'!T273</f>
        <v>0</v>
      </c>
    </row>
    <row r="276" spans="1:30">
      <c r="A276" s="28" t="s">
        <v>552</v>
      </c>
      <c r="B276" s="29" t="s">
        <v>553</v>
      </c>
      <c r="C276" s="30">
        <v>0</v>
      </c>
      <c r="D276" s="21">
        <v>0</v>
      </c>
      <c r="E276" s="22"/>
      <c r="F276" s="48">
        <v>3500</v>
      </c>
      <c r="G276" s="45">
        <f t="shared" si="39"/>
        <v>0</v>
      </c>
      <c r="H276" s="22"/>
      <c r="I276" s="23">
        <v>0</v>
      </c>
      <c r="J276" s="24"/>
      <c r="K276" s="26" t="e">
        <f t="shared" si="33"/>
        <v>#DIV/0!</v>
      </c>
      <c r="L276" s="22"/>
      <c r="M276" s="20">
        <v>0</v>
      </c>
      <c r="N276" s="26">
        <v>0</v>
      </c>
      <c r="O276" s="25"/>
      <c r="P276" s="22"/>
      <c r="Q276" s="24">
        <v>0</v>
      </c>
      <c r="R276" s="24"/>
      <c r="S276" s="26"/>
      <c r="T276" s="27"/>
      <c r="U276" s="22"/>
      <c r="V276" s="38" t="e">
        <f t="shared" si="38"/>
        <v>#DIV/0!</v>
      </c>
      <c r="W276" s="22"/>
      <c r="X276" s="42">
        <f>I276-'(A) Current Law'!J274</f>
        <v>0</v>
      </c>
      <c r="Y276" s="42">
        <f>J276-'(A) Current Law'!K274</f>
        <v>0</v>
      </c>
      <c r="Z276" s="38">
        <f>O276-'(A) Current Law'!P274</f>
        <v>0</v>
      </c>
      <c r="AA276" s="44">
        <f>N276-'(A) Current Law'!O274</f>
        <v>0</v>
      </c>
      <c r="AB276" s="42">
        <f>Q276-'(A) Current Law'!R274</f>
        <v>0</v>
      </c>
      <c r="AC276" s="42">
        <f>M276-'(A) Current Law'!N274</f>
        <v>0</v>
      </c>
      <c r="AD276" s="38">
        <f>S276-'(A) Current Law'!T274</f>
        <v>0</v>
      </c>
    </row>
    <row r="277" spans="1:30">
      <c r="A277" s="28" t="s">
        <v>554</v>
      </c>
      <c r="B277" s="29" t="s">
        <v>555</v>
      </c>
      <c r="C277" s="30">
        <v>133101449</v>
      </c>
      <c r="D277" s="21">
        <v>1058.94</v>
      </c>
      <c r="E277" s="22"/>
      <c r="F277" s="48">
        <v>3500</v>
      </c>
      <c r="G277" s="45">
        <f t="shared" si="39"/>
        <v>0</v>
      </c>
      <c r="H277" s="22"/>
      <c r="I277" s="23">
        <v>3706290</v>
      </c>
      <c r="J277" s="24">
        <f t="shared" ref="J277:J305" si="40">I277/D277</f>
        <v>3500</v>
      </c>
      <c r="K277" s="26">
        <f t="shared" si="33"/>
        <v>27.845602191753748</v>
      </c>
      <c r="L277" s="22"/>
      <c r="M277" s="20">
        <v>1614897</v>
      </c>
      <c r="N277" s="26">
        <v>13.923</v>
      </c>
      <c r="O277" s="25">
        <f t="shared" ref="O277:O305" si="41">(I277-M277)/C277*1000</f>
        <v>15.712774096095679</v>
      </c>
      <c r="P277" s="22"/>
      <c r="Q277" s="24">
        <v>152000</v>
      </c>
      <c r="R277" s="24">
        <f t="shared" ref="R277:R305" si="42">(M277+Q277)/D277</f>
        <v>1668.5525147789299</v>
      </c>
      <c r="S277" s="26">
        <f t="shared" ref="S277:S305" si="43">Q277/C277*1000</f>
        <v>1.1419860650803282</v>
      </c>
      <c r="T277" s="27">
        <f t="shared" ref="T277:T305" si="44">(M277+Q277)/I277</f>
        <v>0.47672928993683711</v>
      </c>
      <c r="U277" s="22"/>
      <c r="V277" s="38">
        <f t="shared" si="38"/>
        <v>13.274814160738401</v>
      </c>
      <c r="W277" s="22"/>
      <c r="X277" s="42">
        <f>I277-'(A) Current Law'!J275</f>
        <v>1206625</v>
      </c>
      <c r="Y277" s="42">
        <f>J277-'(A) Current Law'!K275</f>
        <v>1139.464936634748</v>
      </c>
      <c r="Z277" s="38">
        <f>O277-'(A) Current Law'!P275</f>
        <v>4.1716675826722209</v>
      </c>
      <c r="AA277" s="44">
        <f>N277-'(A) Current Law'!O275</f>
        <v>5.4169999999999998</v>
      </c>
      <c r="AB277" s="42">
        <f>Q277-'(A) Current Law'!R275</f>
        <v>0</v>
      </c>
      <c r="AC277" s="42">
        <f>M277-'(A) Current Law'!N275</f>
        <v>651370</v>
      </c>
      <c r="AD277" s="38">
        <f>S277-'(A) Current Law'!T275</f>
        <v>0</v>
      </c>
    </row>
    <row r="278" spans="1:30">
      <c r="A278" s="28" t="s">
        <v>556</v>
      </c>
      <c r="B278" s="29" t="s">
        <v>557</v>
      </c>
      <c r="C278" s="30">
        <v>14416011248</v>
      </c>
      <c r="D278" s="21">
        <v>21438.300000000003</v>
      </c>
      <c r="E278" s="22"/>
      <c r="F278" s="48">
        <v>3500</v>
      </c>
      <c r="G278" s="45">
        <f t="shared" si="39"/>
        <v>0</v>
      </c>
      <c r="H278" s="22"/>
      <c r="I278" s="23">
        <v>75034050.000000015</v>
      </c>
      <c r="J278" s="24">
        <f t="shared" si="40"/>
        <v>3500</v>
      </c>
      <c r="K278" s="26">
        <f t="shared" si="33"/>
        <v>5.2049106170342263</v>
      </c>
      <c r="L278" s="22"/>
      <c r="M278" s="20">
        <v>11707848</v>
      </c>
      <c r="N278" s="26">
        <v>2.6019999999999999</v>
      </c>
      <c r="O278" s="25">
        <f t="shared" si="41"/>
        <v>4.3927686313914016</v>
      </c>
      <c r="P278" s="22"/>
      <c r="Q278" s="24">
        <v>39000000</v>
      </c>
      <c r="R278" s="24">
        <f t="shared" si="42"/>
        <v>2365.2923972516473</v>
      </c>
      <c r="S278" s="26">
        <f t="shared" si="43"/>
        <v>2.7053253031701576</v>
      </c>
      <c r="T278" s="27">
        <f t="shared" si="44"/>
        <v>0.67579782778618491</v>
      </c>
      <c r="U278" s="22"/>
      <c r="V278" s="38">
        <f t="shared" si="38"/>
        <v>3.517467288812981</v>
      </c>
      <c r="W278" s="22"/>
      <c r="X278" s="42">
        <f>I278-'(A) Current Law'!J276</f>
        <v>21885920.000000015</v>
      </c>
      <c r="Y278" s="42">
        <f>J278-'(A) Current Law'!K276</f>
        <v>1020.8794540611898</v>
      </c>
      <c r="Z278" s="38">
        <f>O278-'(A) Current Law'!P276</f>
        <v>1.2821416189283492</v>
      </c>
      <c r="AA278" s="44">
        <f>N278-'(A) Current Law'!O276</f>
        <v>0.7589999999999999</v>
      </c>
      <c r="AB278" s="42">
        <f>Q278-'(A) Current Law'!R276</f>
        <v>0</v>
      </c>
      <c r="AC278" s="42">
        <f>M278-'(A) Current Law'!N276</f>
        <v>3402552</v>
      </c>
      <c r="AD278" s="38">
        <f>S278-'(A) Current Law'!T276</f>
        <v>0</v>
      </c>
    </row>
    <row r="279" spans="1:30">
      <c r="A279" s="28" t="s">
        <v>558</v>
      </c>
      <c r="B279" s="29" t="s">
        <v>559</v>
      </c>
      <c r="C279" s="30">
        <v>3031286820</v>
      </c>
      <c r="D279" s="21">
        <v>1487.42</v>
      </c>
      <c r="E279" s="22"/>
      <c r="F279" s="48">
        <v>3500</v>
      </c>
      <c r="G279" s="45">
        <f t="shared" si="39"/>
        <v>0</v>
      </c>
      <c r="H279" s="22"/>
      <c r="I279" s="23">
        <v>5205970</v>
      </c>
      <c r="J279" s="24">
        <f t="shared" si="40"/>
        <v>3500</v>
      </c>
      <c r="K279" s="26">
        <f t="shared" si="33"/>
        <v>1.7174125409881207</v>
      </c>
      <c r="L279" s="22"/>
      <c r="M279" s="20">
        <v>0</v>
      </c>
      <c r="N279" s="26">
        <v>0.85899999999999999</v>
      </c>
      <c r="O279" s="25">
        <f t="shared" si="41"/>
        <v>1.7174125409881207</v>
      </c>
      <c r="P279" s="22"/>
      <c r="Q279" s="24">
        <v>3670000</v>
      </c>
      <c r="R279" s="24">
        <f t="shared" si="42"/>
        <v>2467.3595890871443</v>
      </c>
      <c r="S279" s="26">
        <f t="shared" si="43"/>
        <v>1.2107069432644451</v>
      </c>
      <c r="T279" s="27">
        <f t="shared" si="44"/>
        <v>0.70495988259632691</v>
      </c>
      <c r="U279" s="22"/>
      <c r="V279" s="38">
        <f t="shared" si="38"/>
        <v>1.2107069432644451</v>
      </c>
      <c r="W279" s="22"/>
      <c r="X279" s="42">
        <f>I279-'(A) Current Law'!J277</f>
        <v>1760029</v>
      </c>
      <c r="Y279" s="42">
        <f>J279-'(A) Current Law'!K277</f>
        <v>1183.2764115044843</v>
      </c>
      <c r="Z279" s="38">
        <f>O279-'(A) Current Law'!P277</f>
        <v>0.58062107102092053</v>
      </c>
      <c r="AA279" s="44">
        <f>N279-'(A) Current Law'!O277</f>
        <v>0.30799999999999994</v>
      </c>
      <c r="AB279" s="42">
        <f>Q279-'(A) Current Law'!R277</f>
        <v>224059</v>
      </c>
      <c r="AC279" s="42">
        <f>M279-'(A) Current Law'!N277</f>
        <v>0</v>
      </c>
      <c r="AD279" s="38">
        <f>S279-'(A) Current Law'!T277</f>
        <v>7.3915473297244905E-2</v>
      </c>
    </row>
    <row r="280" spans="1:30">
      <c r="A280" s="28" t="s">
        <v>560</v>
      </c>
      <c r="B280" s="29" t="s">
        <v>561</v>
      </c>
      <c r="C280" s="30">
        <v>432674144.5</v>
      </c>
      <c r="D280" s="21">
        <v>448.39</v>
      </c>
      <c r="E280" s="22"/>
      <c r="F280" s="48">
        <v>3500</v>
      </c>
      <c r="G280" s="45">
        <f t="shared" si="39"/>
        <v>0</v>
      </c>
      <c r="H280" s="22"/>
      <c r="I280" s="23">
        <v>1681032.2871999999</v>
      </c>
      <c r="J280" s="24">
        <f t="shared" si="40"/>
        <v>3749.040538816655</v>
      </c>
      <c r="K280" s="26">
        <f t="shared" si="33"/>
        <v>3.885215487379325</v>
      </c>
      <c r="L280" s="22"/>
      <c r="M280" s="20">
        <v>66186</v>
      </c>
      <c r="N280" s="26">
        <v>1.9430000000000001</v>
      </c>
      <c r="O280" s="25">
        <f t="shared" si="41"/>
        <v>3.7322458661497393</v>
      </c>
      <c r="P280" s="22"/>
      <c r="Q280" s="24">
        <v>927000</v>
      </c>
      <c r="R280" s="24">
        <f t="shared" si="42"/>
        <v>2215.0047949329823</v>
      </c>
      <c r="S280" s="26">
        <f t="shared" si="43"/>
        <v>2.1424899356333045</v>
      </c>
      <c r="T280" s="27">
        <f t="shared" si="44"/>
        <v>0.59081911011613797</v>
      </c>
      <c r="U280" s="22"/>
      <c r="V280" s="38">
        <f t="shared" si="38"/>
        <v>2.2954595568628902</v>
      </c>
      <c r="W280" s="22"/>
      <c r="X280" s="42">
        <f>I280-'(A) Current Law'!J278</f>
        <v>353387.2871999999</v>
      </c>
      <c r="Y280" s="42">
        <f>J280-'(A) Current Law'!K278</f>
        <v>788.12481812707665</v>
      </c>
      <c r="Z280" s="38">
        <f>O280-'(A) Current Law'!P278</f>
        <v>0.93082355929867644</v>
      </c>
      <c r="AA280" s="44">
        <f>N280-'(A) Current Law'!O278</f>
        <v>0.40900000000000003</v>
      </c>
      <c r="AB280" s="42">
        <f>Q280-'(A) Current Law'!R278</f>
        <v>0</v>
      </c>
      <c r="AC280" s="42">
        <f>M280-'(A) Current Law'!N278</f>
        <v>-49356</v>
      </c>
      <c r="AD280" s="38">
        <f>S280-'(A) Current Law'!T278</f>
        <v>0</v>
      </c>
    </row>
    <row r="281" spans="1:30">
      <c r="A281" s="28" t="s">
        <v>562</v>
      </c>
      <c r="B281" s="29" t="s">
        <v>563</v>
      </c>
      <c r="C281" s="30">
        <v>465868729</v>
      </c>
      <c r="D281" s="21">
        <v>1833.15</v>
      </c>
      <c r="E281" s="22"/>
      <c r="F281" s="48">
        <v>3500</v>
      </c>
      <c r="G281" s="45">
        <f t="shared" si="39"/>
        <v>0</v>
      </c>
      <c r="H281" s="22"/>
      <c r="I281" s="23">
        <v>6416025</v>
      </c>
      <c r="J281" s="24">
        <f t="shared" si="40"/>
        <v>3500</v>
      </c>
      <c r="K281" s="26">
        <f t="shared" si="33"/>
        <v>13.772173577248196</v>
      </c>
      <c r="L281" s="22"/>
      <c r="M281" s="20">
        <v>2374097</v>
      </c>
      <c r="N281" s="26">
        <v>6.8860000000000001</v>
      </c>
      <c r="O281" s="25">
        <f t="shared" si="41"/>
        <v>8.6761092736919885</v>
      </c>
      <c r="P281" s="22"/>
      <c r="Q281" s="24">
        <v>1221000</v>
      </c>
      <c r="R281" s="24">
        <f t="shared" si="42"/>
        <v>1961.158115811581</v>
      </c>
      <c r="S281" s="26">
        <f t="shared" si="43"/>
        <v>2.6209099774112548</v>
      </c>
      <c r="T281" s="27">
        <f t="shared" si="44"/>
        <v>0.56033089023188032</v>
      </c>
      <c r="U281" s="22"/>
      <c r="V281" s="38">
        <f t="shared" si="38"/>
        <v>7.7169742809674604</v>
      </c>
      <c r="W281" s="22"/>
      <c r="X281" s="42">
        <f>I281-'(A) Current Law'!J279</f>
        <v>-1039951</v>
      </c>
      <c r="Y281" s="42">
        <f>J281-'(A) Current Law'!K279</f>
        <v>-567.30273027302701</v>
      </c>
      <c r="Z281" s="38">
        <f>O281-'(A) Current Law'!P279</f>
        <v>-2.650444048155892</v>
      </c>
      <c r="AA281" s="44">
        <f>N281-'(A) Current Law'!O279</f>
        <v>0.94099999999999984</v>
      </c>
      <c r="AB281" s="42">
        <f>Q281-'(A) Current Law'!R279</f>
        <v>0</v>
      </c>
      <c r="AC281" s="42">
        <f>M281-'(A) Current Law'!N279</f>
        <v>194808</v>
      </c>
      <c r="AD281" s="38">
        <f>S281-'(A) Current Law'!T279</f>
        <v>0</v>
      </c>
    </row>
    <row r="282" spans="1:30">
      <c r="A282" s="28" t="s">
        <v>564</v>
      </c>
      <c r="B282" s="29" t="s">
        <v>565</v>
      </c>
      <c r="C282" s="30">
        <v>134516631</v>
      </c>
      <c r="D282" s="21">
        <v>317.03000000000003</v>
      </c>
      <c r="E282" s="22"/>
      <c r="F282" s="48">
        <v>3500</v>
      </c>
      <c r="G282" s="45">
        <f t="shared" si="39"/>
        <v>0</v>
      </c>
      <c r="H282" s="22"/>
      <c r="I282" s="23">
        <v>1235777.2756000001</v>
      </c>
      <c r="J282" s="24">
        <f t="shared" si="40"/>
        <v>3897.9821329211745</v>
      </c>
      <c r="K282" s="26">
        <f t="shared" si="33"/>
        <v>9.1867991817309189</v>
      </c>
      <c r="L282" s="22"/>
      <c r="M282" s="20">
        <v>377083</v>
      </c>
      <c r="N282" s="26">
        <v>4.593</v>
      </c>
      <c r="O282" s="25">
        <f t="shared" si="41"/>
        <v>6.3835547264040535</v>
      </c>
      <c r="P282" s="22"/>
      <c r="Q282" s="24">
        <v>410000</v>
      </c>
      <c r="R282" s="24">
        <f t="shared" si="42"/>
        <v>2482.6767182916442</v>
      </c>
      <c r="S282" s="26">
        <f t="shared" si="43"/>
        <v>3.0479502567976144</v>
      </c>
      <c r="T282" s="27">
        <f t="shared" si="44"/>
        <v>0.63691331402566209</v>
      </c>
      <c r="U282" s="22"/>
      <c r="V282" s="38">
        <f t="shared" si="38"/>
        <v>5.8511947121244807</v>
      </c>
      <c r="W282" s="22"/>
      <c r="X282" s="42">
        <f>I282-'(A) Current Law'!J280</f>
        <v>307993.27560000005</v>
      </c>
      <c r="Y282" s="42">
        <f>J282-'(A) Current Law'!K280</f>
        <v>971.49568053496523</v>
      </c>
      <c r="Z282" s="38">
        <f>O282-'(A) Current Law'!P280</f>
        <v>1.66812292228758</v>
      </c>
      <c r="AA282" s="44">
        <f>N282-'(A) Current Law'!O280</f>
        <v>1.1440000000000001</v>
      </c>
      <c r="AB282" s="42">
        <f>Q282-'(A) Current Law'!R280</f>
        <v>0</v>
      </c>
      <c r="AC282" s="42">
        <f>M282-'(A) Current Law'!N280</f>
        <v>83603</v>
      </c>
      <c r="AD282" s="38">
        <f>S282-'(A) Current Law'!T280</f>
        <v>0</v>
      </c>
    </row>
    <row r="283" spans="1:30">
      <c r="A283" s="28" t="s">
        <v>566</v>
      </c>
      <c r="B283" s="29" t="s">
        <v>567</v>
      </c>
      <c r="C283" s="30">
        <v>3260219225</v>
      </c>
      <c r="D283" s="21">
        <v>5456.62</v>
      </c>
      <c r="E283" s="22"/>
      <c r="F283" s="48">
        <v>3500</v>
      </c>
      <c r="G283" s="45">
        <f t="shared" si="39"/>
        <v>0</v>
      </c>
      <c r="H283" s="22"/>
      <c r="I283" s="23">
        <v>19098170</v>
      </c>
      <c r="J283" s="24">
        <f t="shared" si="40"/>
        <v>3500</v>
      </c>
      <c r="K283" s="26">
        <f t="shared" si="33"/>
        <v>5.8579404273036273</v>
      </c>
      <c r="L283" s="22"/>
      <c r="M283" s="20">
        <v>3713352</v>
      </c>
      <c r="N283" s="26">
        <v>2.9289999999999998</v>
      </c>
      <c r="O283" s="25">
        <f t="shared" si="41"/>
        <v>4.7189519901073531</v>
      </c>
      <c r="P283" s="22"/>
      <c r="Q283" s="24">
        <v>9378000</v>
      </c>
      <c r="R283" s="24">
        <f t="shared" si="42"/>
        <v>2399.168716164952</v>
      </c>
      <c r="S283" s="26">
        <f t="shared" si="43"/>
        <v>2.8764936811879576</v>
      </c>
      <c r="T283" s="27">
        <f t="shared" si="44"/>
        <v>0.68547677604712909</v>
      </c>
      <c r="U283" s="22"/>
      <c r="V283" s="38">
        <f t="shared" si="38"/>
        <v>4.0154821183842317</v>
      </c>
      <c r="W283" s="22"/>
      <c r="X283" s="42">
        <f>I283-'(A) Current Law'!J281</f>
        <v>4863808</v>
      </c>
      <c r="Y283" s="42">
        <f>J283-'(A) Current Law'!K281</f>
        <v>891.35911974812234</v>
      </c>
      <c r="Z283" s="38">
        <f>O283-'(A) Current Law'!P281</f>
        <v>1.268892584976399</v>
      </c>
      <c r="AA283" s="44">
        <f>N283-'(A) Current Law'!O281</f>
        <v>0.746</v>
      </c>
      <c r="AB283" s="42">
        <f>Q283-'(A) Current Law'!R281</f>
        <v>0</v>
      </c>
      <c r="AC283" s="42">
        <f>M283-'(A) Current Law'!N281</f>
        <v>726940</v>
      </c>
      <c r="AD283" s="38">
        <f>S283-'(A) Current Law'!T281</f>
        <v>0</v>
      </c>
    </row>
    <row r="284" spans="1:30">
      <c r="A284" s="28" t="s">
        <v>568</v>
      </c>
      <c r="B284" s="29" t="s">
        <v>569</v>
      </c>
      <c r="C284" s="30">
        <v>600949093</v>
      </c>
      <c r="D284" s="21">
        <v>3169.07</v>
      </c>
      <c r="E284" s="22"/>
      <c r="F284" s="48">
        <v>3500</v>
      </c>
      <c r="G284" s="45">
        <f t="shared" si="39"/>
        <v>0</v>
      </c>
      <c r="H284" s="22"/>
      <c r="I284" s="23">
        <v>11091745</v>
      </c>
      <c r="J284" s="24">
        <f t="shared" si="40"/>
        <v>3500</v>
      </c>
      <c r="K284" s="26">
        <f t="shared" si="33"/>
        <v>18.45704591154113</v>
      </c>
      <c r="L284" s="22"/>
      <c r="M284" s="20">
        <v>4470229</v>
      </c>
      <c r="N284" s="26">
        <v>9.2289999999999992</v>
      </c>
      <c r="O284" s="25">
        <f t="shared" si="41"/>
        <v>11.018430807416161</v>
      </c>
      <c r="P284" s="22"/>
      <c r="Q284" s="24">
        <v>620000</v>
      </c>
      <c r="R284" s="24">
        <f t="shared" si="42"/>
        <v>1606.2216991104644</v>
      </c>
      <c r="S284" s="26">
        <f t="shared" si="43"/>
        <v>1.0317013657594454</v>
      </c>
      <c r="T284" s="27">
        <f t="shared" si="44"/>
        <v>0.45892048546013275</v>
      </c>
      <c r="U284" s="22"/>
      <c r="V284" s="38">
        <f t="shared" si="38"/>
        <v>8.4703164698844127</v>
      </c>
      <c r="W284" s="22"/>
      <c r="X284" s="42">
        <f>I284-'(A) Current Law'!J282</f>
        <v>1752076</v>
      </c>
      <c r="Y284" s="42">
        <f>J284-'(A) Current Law'!K282</f>
        <v>552.86756051459906</v>
      </c>
      <c r="Z284" s="38">
        <f>O284-'(A) Current Law'!P282</f>
        <v>1.9807035468809655</v>
      </c>
      <c r="AA284" s="44">
        <f>N284-'(A) Current Law'!O282</f>
        <v>1.4579999999999993</v>
      </c>
      <c r="AB284" s="42">
        <f>Q284-'(A) Current Law'!R282</f>
        <v>0</v>
      </c>
      <c r="AC284" s="42">
        <f>M284-'(A) Current Law'!N282</f>
        <v>561774</v>
      </c>
      <c r="AD284" s="38">
        <f>S284-'(A) Current Law'!T282</f>
        <v>0</v>
      </c>
    </row>
    <row r="285" spans="1:30">
      <c r="A285" s="28" t="s">
        <v>570</v>
      </c>
      <c r="B285" s="29" t="s">
        <v>571</v>
      </c>
      <c r="C285" s="30">
        <v>329068149</v>
      </c>
      <c r="D285" s="21">
        <v>906.65</v>
      </c>
      <c r="E285" s="22"/>
      <c r="F285" s="48">
        <v>3500</v>
      </c>
      <c r="G285" s="45">
        <f t="shared" si="39"/>
        <v>0</v>
      </c>
      <c r="H285" s="22"/>
      <c r="I285" s="23">
        <v>3199299.3339999998</v>
      </c>
      <c r="J285" s="24">
        <f t="shared" si="40"/>
        <v>3528.7038372028896</v>
      </c>
      <c r="K285" s="26">
        <f t="shared" si="33"/>
        <v>9.7223002096140281</v>
      </c>
      <c r="L285" s="22"/>
      <c r="M285" s="20">
        <v>1010599</v>
      </c>
      <c r="N285" s="26">
        <v>4.8609999999999998</v>
      </c>
      <c r="O285" s="25">
        <f t="shared" si="41"/>
        <v>6.6512068720452175</v>
      </c>
      <c r="P285" s="22"/>
      <c r="Q285" s="24">
        <v>927000</v>
      </c>
      <c r="R285" s="24">
        <f t="shared" si="42"/>
        <v>2137.0970054596592</v>
      </c>
      <c r="S285" s="26">
        <f t="shared" si="43"/>
        <v>2.817045657007661</v>
      </c>
      <c r="T285" s="27">
        <f t="shared" si="44"/>
        <v>0.6056322956118867</v>
      </c>
      <c r="U285" s="22"/>
      <c r="V285" s="38">
        <f t="shared" si="38"/>
        <v>5.8881389945764697</v>
      </c>
      <c r="W285" s="22"/>
      <c r="X285" s="42">
        <f>I285-'(A) Current Law'!J283</f>
        <v>566963.3339999998</v>
      </c>
      <c r="Y285" s="42">
        <f>J285-'(A) Current Law'!K283</f>
        <v>625.33870181437123</v>
      </c>
      <c r="Z285" s="38">
        <f>O285-'(A) Current Law'!P283</f>
        <v>1.3846260581117482</v>
      </c>
      <c r="AA285" s="44">
        <f>N285-'(A) Current Law'!O283</f>
        <v>0.86099999999999977</v>
      </c>
      <c r="AB285" s="42">
        <f>Q285-'(A) Current Law'!R283</f>
        <v>0</v>
      </c>
      <c r="AC285" s="42">
        <f>M285-'(A) Current Law'!N283</f>
        <v>111327</v>
      </c>
      <c r="AD285" s="38">
        <f>S285-'(A) Current Law'!T283</f>
        <v>0</v>
      </c>
    </row>
    <row r="286" spans="1:30">
      <c r="A286" s="28" t="s">
        <v>572</v>
      </c>
      <c r="B286" s="29" t="s">
        <v>573</v>
      </c>
      <c r="C286" s="30">
        <v>2274333436</v>
      </c>
      <c r="D286" s="21">
        <v>2843.62</v>
      </c>
      <c r="E286" s="22"/>
      <c r="F286" s="48">
        <v>3500</v>
      </c>
      <c r="G286" s="45">
        <f t="shared" si="39"/>
        <v>0</v>
      </c>
      <c r="H286" s="22"/>
      <c r="I286" s="23">
        <v>9952670</v>
      </c>
      <c r="J286" s="24">
        <f t="shared" si="40"/>
        <v>3500</v>
      </c>
      <c r="K286" s="26">
        <f t="shared" si="33"/>
        <v>4.3760821709169999</v>
      </c>
      <c r="L286" s="22"/>
      <c r="M286" s="20">
        <v>905202</v>
      </c>
      <c r="N286" s="26">
        <v>2.1880000000000002</v>
      </c>
      <c r="O286" s="25">
        <f t="shared" si="41"/>
        <v>3.9780745676026723</v>
      </c>
      <c r="P286" s="22"/>
      <c r="Q286" s="24">
        <v>5092212</v>
      </c>
      <c r="R286" s="24">
        <f t="shared" si="42"/>
        <v>2109.0771622087341</v>
      </c>
      <c r="S286" s="26">
        <f t="shared" si="43"/>
        <v>2.2389909585799188</v>
      </c>
      <c r="T286" s="27">
        <f t="shared" si="44"/>
        <v>0.60259347491678117</v>
      </c>
      <c r="U286" s="22"/>
      <c r="V286" s="38">
        <f t="shared" si="38"/>
        <v>2.636998561894246</v>
      </c>
      <c r="W286" s="22"/>
      <c r="X286" s="42">
        <f>I286-'(A) Current Law'!J284</f>
        <v>2841786</v>
      </c>
      <c r="Y286" s="42">
        <f>J286-'(A) Current Law'!K284</f>
        <v>999.35504743953106</v>
      </c>
      <c r="Z286" s="38">
        <f>O286-'(A) Current Law'!P284</f>
        <v>1.1475498529319426</v>
      </c>
      <c r="AA286" s="44">
        <f>N286-'(A) Current Law'!O284</f>
        <v>0.62500000000000022</v>
      </c>
      <c r="AB286" s="42">
        <f>Q286-'(A) Current Law'!R284</f>
        <v>0</v>
      </c>
      <c r="AC286" s="42">
        <f>M286-'(A) Current Law'!N284</f>
        <v>231875</v>
      </c>
      <c r="AD286" s="38">
        <f>S286-'(A) Current Law'!T284</f>
        <v>0</v>
      </c>
    </row>
    <row r="287" spans="1:30">
      <c r="A287" s="28" t="s">
        <v>574</v>
      </c>
      <c r="B287" s="29" t="s">
        <v>575</v>
      </c>
      <c r="C287" s="30">
        <v>40335868</v>
      </c>
      <c r="D287" s="21">
        <v>58.56</v>
      </c>
      <c r="E287" s="22"/>
      <c r="F287" s="48">
        <v>3500</v>
      </c>
      <c r="G287" s="45">
        <f t="shared" si="39"/>
        <v>0</v>
      </c>
      <c r="H287" s="22"/>
      <c r="I287" s="23">
        <v>486648.36360000004</v>
      </c>
      <c r="J287" s="24">
        <f t="shared" si="40"/>
        <v>8310.2521106557379</v>
      </c>
      <c r="K287" s="26">
        <f t="shared" si="33"/>
        <v>12.064903712993113</v>
      </c>
      <c r="L287" s="22"/>
      <c r="M287" s="20">
        <v>171118</v>
      </c>
      <c r="N287" s="26">
        <v>6.032</v>
      </c>
      <c r="O287" s="25">
        <f t="shared" si="41"/>
        <v>7.8225752722118207</v>
      </c>
      <c r="P287" s="22"/>
      <c r="Q287" s="24">
        <v>150000</v>
      </c>
      <c r="R287" s="24">
        <f t="shared" si="42"/>
        <v>5483.5724043715845</v>
      </c>
      <c r="S287" s="26">
        <f t="shared" si="43"/>
        <v>3.7187745656049844</v>
      </c>
      <c r="T287" s="27">
        <f t="shared" si="44"/>
        <v>0.65985632341289968</v>
      </c>
      <c r="U287" s="22"/>
      <c r="V287" s="38">
        <f t="shared" si="38"/>
        <v>7.961103006386276</v>
      </c>
      <c r="W287" s="22"/>
      <c r="X287" s="42">
        <f>I287-'(A) Current Law'!J285</f>
        <v>-49769.636399999959</v>
      </c>
      <c r="Y287" s="42">
        <f>J287-'(A) Current Law'!K285</f>
        <v>-849.89133196721195</v>
      </c>
      <c r="Z287" s="38">
        <f>O287-'(A) Current Law'!P285</f>
        <v>-9.3902439387195002E-2</v>
      </c>
      <c r="AA287" s="44">
        <f>N287-'(A) Current Law'!O285</f>
        <v>-0.61699999999999999</v>
      </c>
      <c r="AB287" s="42">
        <f>Q287-'(A) Current Law'!R285</f>
        <v>0</v>
      </c>
      <c r="AC287" s="42">
        <f>M287-'(A) Current Law'!N285</f>
        <v>-45982</v>
      </c>
      <c r="AD287" s="38">
        <f>S287-'(A) Current Law'!T285</f>
        <v>0</v>
      </c>
    </row>
    <row r="288" spans="1:30">
      <c r="A288" s="28" t="s">
        <v>576</v>
      </c>
      <c r="B288" s="29" t="s">
        <v>577</v>
      </c>
      <c r="C288" s="30">
        <v>157741940</v>
      </c>
      <c r="D288" s="21">
        <v>255.60000000000002</v>
      </c>
      <c r="E288" s="22"/>
      <c r="F288" s="48">
        <v>3500</v>
      </c>
      <c r="G288" s="45">
        <f t="shared" si="39"/>
        <v>0</v>
      </c>
      <c r="H288" s="22"/>
      <c r="I288" s="23">
        <v>1045433.2140000002</v>
      </c>
      <c r="J288" s="24">
        <f t="shared" si="40"/>
        <v>4090.1142957746483</v>
      </c>
      <c r="K288" s="26">
        <f t="shared" si="33"/>
        <v>6.6274905329552825</v>
      </c>
      <c r="L288" s="22"/>
      <c r="M288" s="20">
        <v>240380</v>
      </c>
      <c r="N288" s="26">
        <v>3.3140000000000001</v>
      </c>
      <c r="O288" s="25">
        <f t="shared" si="41"/>
        <v>5.1036091859907406</v>
      </c>
      <c r="P288" s="22"/>
      <c r="Q288" s="24">
        <v>583000</v>
      </c>
      <c r="R288" s="24">
        <f t="shared" si="42"/>
        <v>3221.3615023474176</v>
      </c>
      <c r="S288" s="26">
        <f t="shared" si="43"/>
        <v>3.695909914636526</v>
      </c>
      <c r="T288" s="27">
        <f t="shared" si="44"/>
        <v>0.78759693969317479</v>
      </c>
      <c r="U288" s="22"/>
      <c r="V288" s="38">
        <f t="shared" si="38"/>
        <v>5.2197912616010687</v>
      </c>
      <c r="W288" s="22"/>
      <c r="X288" s="42">
        <f>I288-'(A) Current Law'!J286</f>
        <v>-75237.785999999847</v>
      </c>
      <c r="Y288" s="42">
        <f>J288-'(A) Current Law'!K286</f>
        <v>-294.35753521126708</v>
      </c>
      <c r="Z288" s="38">
        <f>O288-'(A) Current Law'!P286</f>
        <v>-0.50493093973612702</v>
      </c>
      <c r="AA288" s="44">
        <f>N288-'(A) Current Law'!O286</f>
        <v>0.55100000000000016</v>
      </c>
      <c r="AB288" s="42">
        <f>Q288-'(A) Current Law'!R286</f>
        <v>0</v>
      </c>
      <c r="AC288" s="42">
        <f>M288-'(A) Current Law'!N286</f>
        <v>4411</v>
      </c>
      <c r="AD288" s="38">
        <f>S288-'(A) Current Law'!T286</f>
        <v>0</v>
      </c>
    </row>
    <row r="289" spans="1:30">
      <c r="A289" s="28" t="s">
        <v>578</v>
      </c>
      <c r="B289" s="29" t="s">
        <v>579</v>
      </c>
      <c r="C289" s="30">
        <v>13170506</v>
      </c>
      <c r="D289" s="21">
        <v>599.20000000000005</v>
      </c>
      <c r="E289" s="22"/>
      <c r="F289" s="48">
        <v>3500</v>
      </c>
      <c r="G289" s="45">
        <f t="shared" si="39"/>
        <v>0</v>
      </c>
      <c r="H289" s="22"/>
      <c r="I289" s="23">
        <v>2097200</v>
      </c>
      <c r="J289" s="24">
        <f t="shared" si="40"/>
        <v>3499.9999999999995</v>
      </c>
      <c r="K289" s="26">
        <f t="shared" si="33"/>
        <v>159.23458066075821</v>
      </c>
      <c r="L289" s="22"/>
      <c r="M289" s="20">
        <v>1025025</v>
      </c>
      <c r="N289" s="26">
        <v>79.617000000000004</v>
      </c>
      <c r="O289" s="25">
        <f t="shared" si="41"/>
        <v>81.407274709111405</v>
      </c>
      <c r="P289" s="22"/>
      <c r="Q289" s="24">
        <v>0</v>
      </c>
      <c r="R289" s="24">
        <f t="shared" si="42"/>
        <v>1710.6558744993324</v>
      </c>
      <c r="S289" s="26">
        <f t="shared" si="43"/>
        <v>0</v>
      </c>
      <c r="T289" s="27">
        <f t="shared" si="44"/>
        <v>0.48875882128552356</v>
      </c>
      <c r="U289" s="22"/>
      <c r="V289" s="38">
        <f t="shared" si="38"/>
        <v>77.827305951646807</v>
      </c>
      <c r="W289" s="22"/>
      <c r="X289" s="42">
        <f>I289-'(A) Current Law'!J287</f>
        <v>350309</v>
      </c>
      <c r="Y289" s="42">
        <f>J289-'(A) Current Law'!K287</f>
        <v>584.62783711615475</v>
      </c>
      <c r="Z289" s="38">
        <f>O289-'(A) Current Law'!P287</f>
        <v>13.822020201805458</v>
      </c>
      <c r="AA289" s="44">
        <f>N289-'(A) Current Law'!O287</f>
        <v>13.299000000000007</v>
      </c>
      <c r="AB289" s="42">
        <f>Q289-'(A) Current Law'!R287</f>
        <v>0</v>
      </c>
      <c r="AC289" s="42">
        <f>M289-'(A) Current Law'!N287</f>
        <v>168266</v>
      </c>
      <c r="AD289" s="38">
        <f>S289-'(A) Current Law'!T287</f>
        <v>0</v>
      </c>
    </row>
    <row r="290" spans="1:30">
      <c r="A290" s="28" t="s">
        <v>580</v>
      </c>
      <c r="B290" s="29" t="s">
        <v>581</v>
      </c>
      <c r="C290" s="30">
        <v>4546827496</v>
      </c>
      <c r="D290" s="21">
        <v>7354.2400000000007</v>
      </c>
      <c r="E290" s="22"/>
      <c r="F290" s="48">
        <v>3500</v>
      </c>
      <c r="G290" s="45">
        <f t="shared" si="39"/>
        <v>0</v>
      </c>
      <c r="H290" s="22"/>
      <c r="I290" s="23">
        <v>25739840.000000004</v>
      </c>
      <c r="J290" s="24">
        <f t="shared" si="40"/>
        <v>3500</v>
      </c>
      <c r="K290" s="26">
        <f t="shared" si="33"/>
        <v>5.661054883354212</v>
      </c>
      <c r="L290" s="22"/>
      <c r="M290" s="20">
        <v>4732457</v>
      </c>
      <c r="N290" s="26">
        <v>2.831</v>
      </c>
      <c r="O290" s="25">
        <f t="shared" si="41"/>
        <v>4.6202287239797242</v>
      </c>
      <c r="P290" s="22"/>
      <c r="Q290" s="24">
        <v>10187000</v>
      </c>
      <c r="R290" s="24">
        <f t="shared" si="42"/>
        <v>2028.6878045861977</v>
      </c>
      <c r="S290" s="26">
        <f t="shared" si="43"/>
        <v>2.240463270040892</v>
      </c>
      <c r="T290" s="27">
        <f t="shared" si="44"/>
        <v>0.57962508702462789</v>
      </c>
      <c r="U290" s="22"/>
      <c r="V290" s="38">
        <f t="shared" si="38"/>
        <v>3.2812894294153798</v>
      </c>
      <c r="W290" s="22"/>
      <c r="X290" s="42">
        <f>I290-'(A) Current Law'!J288</f>
        <v>6721613.0000000037</v>
      </c>
      <c r="Y290" s="42">
        <f>J290-'(A) Current Law'!K288</f>
        <v>913.97792293969223</v>
      </c>
      <c r="Z290" s="38">
        <f>O290-'(A) Current Law'!P288</f>
        <v>1.2616293459662855</v>
      </c>
      <c r="AA290" s="44">
        <f>N290-'(A) Current Law'!O288</f>
        <v>0.73999999999999977</v>
      </c>
      <c r="AB290" s="42">
        <f>Q290-'(A) Current Law'!R288</f>
        <v>0</v>
      </c>
      <c r="AC290" s="42">
        <f>M290-'(A) Current Law'!N288</f>
        <v>985202</v>
      </c>
      <c r="AD290" s="38">
        <f>S290-'(A) Current Law'!T288</f>
        <v>0</v>
      </c>
    </row>
    <row r="291" spans="1:30" ht="31.2">
      <c r="A291" s="28" t="s">
        <v>582</v>
      </c>
      <c r="B291" s="29" t="s">
        <v>583</v>
      </c>
      <c r="C291" s="30">
        <v>1883711192</v>
      </c>
      <c r="D291" s="21">
        <v>3515.33</v>
      </c>
      <c r="E291" s="22"/>
      <c r="F291" s="48">
        <v>3500</v>
      </c>
      <c r="G291" s="45">
        <f t="shared" si="39"/>
        <v>0</v>
      </c>
      <c r="H291" s="22"/>
      <c r="I291" s="23">
        <v>12303655</v>
      </c>
      <c r="J291" s="24">
        <f t="shared" si="40"/>
        <v>3500</v>
      </c>
      <c r="K291" s="26">
        <f t="shared" si="33"/>
        <v>6.5316037045661934</v>
      </c>
      <c r="L291" s="22"/>
      <c r="M291" s="20">
        <v>2780189</v>
      </c>
      <c r="N291" s="26">
        <v>3.266</v>
      </c>
      <c r="O291" s="25">
        <f t="shared" si="41"/>
        <v>5.0556932721138708</v>
      </c>
      <c r="P291" s="22"/>
      <c r="Q291" s="24">
        <v>7500000</v>
      </c>
      <c r="R291" s="24">
        <f t="shared" si="42"/>
        <v>2924.3880375384388</v>
      </c>
      <c r="S291" s="26">
        <f t="shared" si="43"/>
        <v>3.9815020645691424</v>
      </c>
      <c r="T291" s="27">
        <f t="shared" si="44"/>
        <v>0.83553943929669683</v>
      </c>
      <c r="U291" s="22"/>
      <c r="V291" s="38">
        <f t="shared" si="38"/>
        <v>5.4574124970214646</v>
      </c>
      <c r="W291" s="22"/>
      <c r="X291" s="42">
        <f>I291-'(A) Current Law'!J289</f>
        <v>2468391</v>
      </c>
      <c r="Y291" s="42">
        <f>J291-'(A) Current Law'!K289</f>
        <v>702.17902728904528</v>
      </c>
      <c r="Z291" s="38">
        <f>O291-'(A) Current Law'!P289</f>
        <v>0.83751851488707363</v>
      </c>
      <c r="AA291" s="44">
        <f>N291-'(A) Current Law'!O289</f>
        <v>0.996</v>
      </c>
      <c r="AB291" s="42">
        <f>Q291-'(A) Current Law'!R289</f>
        <v>0</v>
      </c>
      <c r="AC291" s="42">
        <f>M291-'(A) Current Law'!N289</f>
        <v>890748</v>
      </c>
      <c r="AD291" s="38">
        <f>S291-'(A) Current Law'!T289</f>
        <v>0</v>
      </c>
    </row>
    <row r="292" spans="1:30" ht="31.2">
      <c r="A292" s="28" t="s">
        <v>584</v>
      </c>
      <c r="B292" s="29" t="s">
        <v>585</v>
      </c>
      <c r="C292" s="30">
        <v>2543203119</v>
      </c>
      <c r="D292" s="21">
        <v>4756</v>
      </c>
      <c r="E292" s="22"/>
      <c r="F292" s="48">
        <v>3500</v>
      </c>
      <c r="G292" s="45">
        <f t="shared" si="39"/>
        <v>0</v>
      </c>
      <c r="H292" s="22"/>
      <c r="I292" s="23">
        <v>16646000</v>
      </c>
      <c r="J292" s="24">
        <f t="shared" si="40"/>
        <v>3500</v>
      </c>
      <c r="K292" s="26">
        <f t="shared" si="33"/>
        <v>6.5452892360973864</v>
      </c>
      <c r="L292" s="22"/>
      <c r="M292" s="20">
        <v>3771160</v>
      </c>
      <c r="N292" s="26">
        <v>3.2730000000000001</v>
      </c>
      <c r="O292" s="25">
        <f t="shared" si="41"/>
        <v>5.0624505387766474</v>
      </c>
      <c r="P292" s="22"/>
      <c r="Q292" s="24">
        <v>6700000</v>
      </c>
      <c r="R292" s="24">
        <f t="shared" si="42"/>
        <v>2201.6736753574432</v>
      </c>
      <c r="S292" s="26">
        <f t="shared" si="43"/>
        <v>2.6344730194552737</v>
      </c>
      <c r="T292" s="27">
        <f t="shared" si="44"/>
        <v>0.6290496215306981</v>
      </c>
      <c r="U292" s="22"/>
      <c r="V292" s="38">
        <f t="shared" si="38"/>
        <v>4.1173117167760127</v>
      </c>
      <c r="W292" s="22"/>
      <c r="X292" s="42">
        <f>I292-'(A) Current Law'!J290</f>
        <v>5458974</v>
      </c>
      <c r="Y292" s="42">
        <f>J292-'(A) Current Law'!K290</f>
        <v>1147.8078216989065</v>
      </c>
      <c r="Z292" s="38">
        <f>O292-'(A) Current Law'!P290</f>
        <v>1.5958249538463232</v>
      </c>
      <c r="AA292" s="44">
        <f>N292-'(A) Current Law'!O290</f>
        <v>1.0740000000000003</v>
      </c>
      <c r="AB292" s="42">
        <f>Q292-'(A) Current Law'!R290</f>
        <v>0</v>
      </c>
      <c r="AC292" s="42">
        <f>M292-'(A) Current Law'!N290</f>
        <v>1400467</v>
      </c>
      <c r="AD292" s="38">
        <f>S292-'(A) Current Law'!T290</f>
        <v>0</v>
      </c>
    </row>
    <row r="293" spans="1:30">
      <c r="A293" s="28" t="s">
        <v>586</v>
      </c>
      <c r="B293" s="29" t="s">
        <v>587</v>
      </c>
      <c r="C293" s="30">
        <v>562560058</v>
      </c>
      <c r="D293" s="21">
        <v>382.89</v>
      </c>
      <c r="E293" s="22"/>
      <c r="F293" s="48">
        <v>3500</v>
      </c>
      <c r="G293" s="45">
        <f t="shared" si="39"/>
        <v>0</v>
      </c>
      <c r="H293" s="22"/>
      <c r="I293" s="23">
        <v>1469745.97</v>
      </c>
      <c r="J293" s="24">
        <f t="shared" si="40"/>
        <v>3838.5592990153832</v>
      </c>
      <c r="K293" s="26">
        <f t="shared" si="33"/>
        <v>2.6126027774264768</v>
      </c>
      <c r="L293" s="22"/>
      <c r="M293" s="20">
        <v>0</v>
      </c>
      <c r="N293" s="26">
        <v>1.306</v>
      </c>
      <c r="O293" s="25">
        <f t="shared" si="41"/>
        <v>2.6126027774264768</v>
      </c>
      <c r="P293" s="22"/>
      <c r="Q293" s="24">
        <v>964460</v>
      </c>
      <c r="R293" s="24">
        <f t="shared" si="42"/>
        <v>2518.8957664081067</v>
      </c>
      <c r="S293" s="26">
        <f t="shared" si="43"/>
        <v>1.714412508113045</v>
      </c>
      <c r="T293" s="27">
        <f t="shared" si="44"/>
        <v>0.6562086371973519</v>
      </c>
      <c r="U293" s="22"/>
      <c r="V293" s="38">
        <f t="shared" si="38"/>
        <v>1.714412508113045</v>
      </c>
      <c r="W293" s="22"/>
      <c r="X293" s="42">
        <f>I293-'(A) Current Law'!J291</f>
        <v>-195079.03000000003</v>
      </c>
      <c r="Y293" s="42">
        <f>J293-'(A) Current Law'!K291</f>
        <v>-509.49105487215684</v>
      </c>
      <c r="Z293" s="38">
        <f>O293-'(A) Current Law'!P291</f>
        <v>-0.34677013987367067</v>
      </c>
      <c r="AA293" s="44">
        <f>N293-'(A) Current Law'!O291</f>
        <v>6.6999999999999948E-2</v>
      </c>
      <c r="AB293" s="42">
        <f>Q293-'(A) Current Law'!R291</f>
        <v>0</v>
      </c>
      <c r="AC293" s="42">
        <f>M293-'(A) Current Law'!N291</f>
        <v>0</v>
      </c>
      <c r="AD293" s="38">
        <f>S293-'(A) Current Law'!T291</f>
        <v>0</v>
      </c>
    </row>
    <row r="294" spans="1:30">
      <c r="A294" s="28" t="s">
        <v>588</v>
      </c>
      <c r="B294" s="29" t="s">
        <v>589</v>
      </c>
      <c r="C294" s="30">
        <v>3004500255</v>
      </c>
      <c r="D294" s="21">
        <v>3800.6</v>
      </c>
      <c r="E294" s="22"/>
      <c r="F294" s="48">
        <v>3500</v>
      </c>
      <c r="G294" s="45">
        <f t="shared" si="39"/>
        <v>0</v>
      </c>
      <c r="H294" s="22"/>
      <c r="I294" s="23">
        <v>13302100</v>
      </c>
      <c r="J294" s="24">
        <f t="shared" si="40"/>
        <v>3500</v>
      </c>
      <c r="K294" s="26">
        <f t="shared" si="33"/>
        <v>4.4273918692012222</v>
      </c>
      <c r="L294" s="22"/>
      <c r="M294" s="20">
        <v>1273733</v>
      </c>
      <c r="N294" s="26">
        <v>2.214</v>
      </c>
      <c r="O294" s="25">
        <f t="shared" si="41"/>
        <v>4.0034501511466845</v>
      </c>
      <c r="P294" s="22"/>
      <c r="Q294" s="24">
        <v>8200000</v>
      </c>
      <c r="R294" s="24">
        <f t="shared" si="42"/>
        <v>2492.6940483081621</v>
      </c>
      <c r="S294" s="26">
        <f t="shared" si="43"/>
        <v>2.7292392424842715</v>
      </c>
      <c r="T294" s="27">
        <f t="shared" si="44"/>
        <v>0.71219829951661773</v>
      </c>
      <c r="U294" s="22"/>
      <c r="V294" s="38">
        <f t="shared" si="38"/>
        <v>3.1531809605388101</v>
      </c>
      <c r="W294" s="22"/>
      <c r="X294" s="42">
        <f>I294-'(A) Current Law'!J292</f>
        <v>3935990</v>
      </c>
      <c r="Y294" s="42">
        <f>J294-'(A) Current Law'!K292</f>
        <v>1035.6233226332683</v>
      </c>
      <c r="Z294" s="38">
        <f>O294-'(A) Current Law'!P292</f>
        <v>1.1360837777662303</v>
      </c>
      <c r="AA294" s="44">
        <f>N294-'(A) Current Law'!O292</f>
        <v>0.69700000000000006</v>
      </c>
      <c r="AB294" s="42">
        <f>Q294-'(A) Current Law'!R292</f>
        <v>0</v>
      </c>
      <c r="AC294" s="42">
        <f>M294-'(A) Current Law'!N292</f>
        <v>522626</v>
      </c>
      <c r="AD294" s="38">
        <f>S294-'(A) Current Law'!T292</f>
        <v>0</v>
      </c>
    </row>
    <row r="295" spans="1:30">
      <c r="A295" s="28" t="s">
        <v>590</v>
      </c>
      <c r="B295" s="29" t="s">
        <v>591</v>
      </c>
      <c r="C295" s="30">
        <v>1335736163</v>
      </c>
      <c r="D295" s="21">
        <v>1133.53</v>
      </c>
      <c r="E295" s="22"/>
      <c r="F295" s="48">
        <v>3500</v>
      </c>
      <c r="G295" s="45">
        <f t="shared" si="39"/>
        <v>0</v>
      </c>
      <c r="H295" s="22"/>
      <c r="I295" s="23">
        <v>3967355</v>
      </c>
      <c r="J295" s="24">
        <f t="shared" si="40"/>
        <v>3500</v>
      </c>
      <c r="K295" s="26">
        <f t="shared" si="33"/>
        <v>2.9701636519965957</v>
      </c>
      <c r="L295" s="22"/>
      <c r="M295" s="20">
        <v>0</v>
      </c>
      <c r="N295" s="26">
        <v>1.4850000000000001</v>
      </c>
      <c r="O295" s="25">
        <f t="shared" si="41"/>
        <v>2.9701636519965957</v>
      </c>
      <c r="P295" s="22"/>
      <c r="Q295" s="24">
        <v>2395000</v>
      </c>
      <c r="R295" s="24">
        <f t="shared" si="42"/>
        <v>2112.8686492638044</v>
      </c>
      <c r="S295" s="26">
        <f t="shared" si="43"/>
        <v>1.7930187609961414</v>
      </c>
      <c r="T295" s="27">
        <f t="shared" si="44"/>
        <v>0.60367675693251555</v>
      </c>
      <c r="U295" s="22"/>
      <c r="V295" s="38">
        <f t="shared" si="38"/>
        <v>1.7930187609961414</v>
      </c>
      <c r="W295" s="22"/>
      <c r="X295" s="42">
        <f>I295-'(A) Current Law'!J293</f>
        <v>769527</v>
      </c>
      <c r="Y295" s="42">
        <f>J295-'(A) Current Law'!K293</f>
        <v>678.87660670648302</v>
      </c>
      <c r="Z295" s="38">
        <f>O295-'(A) Current Law'!P293</f>
        <v>0.57610703469439573</v>
      </c>
      <c r="AA295" s="44">
        <f>N295-'(A) Current Law'!O293</f>
        <v>0.28800000000000003</v>
      </c>
      <c r="AB295" s="42">
        <f>Q295-'(A) Current Law'!R293</f>
        <v>0</v>
      </c>
      <c r="AC295" s="42">
        <f>M295-'(A) Current Law'!N293</f>
        <v>0</v>
      </c>
      <c r="AD295" s="38">
        <f>S295-'(A) Current Law'!T293</f>
        <v>0</v>
      </c>
    </row>
    <row r="296" spans="1:30">
      <c r="A296" s="28" t="s">
        <v>592</v>
      </c>
      <c r="B296" s="29" t="s">
        <v>593</v>
      </c>
      <c r="C296" s="30">
        <v>152336728</v>
      </c>
      <c r="D296" s="21">
        <v>211.239</v>
      </c>
      <c r="E296" s="22"/>
      <c r="F296" s="48">
        <v>3500</v>
      </c>
      <c r="G296" s="45">
        <f t="shared" si="39"/>
        <v>0</v>
      </c>
      <c r="H296" s="22"/>
      <c r="I296" s="23">
        <v>908072.15520000004</v>
      </c>
      <c r="J296" s="24">
        <f t="shared" si="40"/>
        <v>4298.7902574808631</v>
      </c>
      <c r="K296" s="26">
        <f t="shared" si="33"/>
        <v>5.9609535213333453</v>
      </c>
      <c r="L296" s="22"/>
      <c r="M296" s="20">
        <v>181310</v>
      </c>
      <c r="N296" s="26">
        <v>2.98</v>
      </c>
      <c r="O296" s="25">
        <f t="shared" si="41"/>
        <v>4.7707612257498404</v>
      </c>
      <c r="P296" s="22"/>
      <c r="Q296" s="24">
        <v>470000</v>
      </c>
      <c r="R296" s="24">
        <f t="shared" si="42"/>
        <v>3083.2848100966203</v>
      </c>
      <c r="S296" s="26">
        <f t="shared" si="43"/>
        <v>3.0852704148929866</v>
      </c>
      <c r="T296" s="27">
        <f t="shared" si="44"/>
        <v>0.71724476548512939</v>
      </c>
      <c r="U296" s="22"/>
      <c r="V296" s="38">
        <f t="shared" si="38"/>
        <v>4.2754627104764911</v>
      </c>
      <c r="W296" s="22"/>
      <c r="X296" s="42">
        <f>I296-'(A) Current Law'!J294</f>
        <v>167599.15520000004</v>
      </c>
      <c r="Y296" s="42">
        <f>J296-'(A) Current Law'!K294</f>
        <v>793.41009567362107</v>
      </c>
      <c r="Z296" s="38">
        <f>O296-'(A) Current Law'!P294</f>
        <v>1.0731827927930815</v>
      </c>
      <c r="AA296" s="44">
        <f>N296-'(A) Current Law'!O294</f>
        <v>0.54999999999999982</v>
      </c>
      <c r="AB296" s="42">
        <f>Q296-'(A) Current Law'!R294</f>
        <v>0</v>
      </c>
      <c r="AC296" s="42">
        <f>M296-'(A) Current Law'!N294</f>
        <v>4114</v>
      </c>
      <c r="AD296" s="38">
        <f>S296-'(A) Current Law'!T294</f>
        <v>0</v>
      </c>
    </row>
    <row r="297" spans="1:30">
      <c r="A297" s="28" t="s">
        <v>594</v>
      </c>
      <c r="B297" s="29" t="s">
        <v>595</v>
      </c>
      <c r="C297" s="30">
        <v>226434021</v>
      </c>
      <c r="D297" s="21">
        <v>302.13</v>
      </c>
      <c r="E297" s="22"/>
      <c r="F297" s="48">
        <v>3500</v>
      </c>
      <c r="G297" s="45">
        <f t="shared" si="39"/>
        <v>0</v>
      </c>
      <c r="H297" s="22"/>
      <c r="I297" s="23">
        <v>1206453.2731999999</v>
      </c>
      <c r="J297" s="24">
        <f t="shared" si="40"/>
        <v>3993.159478370238</v>
      </c>
      <c r="K297" s="26">
        <f t="shared" si="33"/>
        <v>5.3280565697325128</v>
      </c>
      <c r="L297" s="22"/>
      <c r="M297" s="20">
        <v>197905</v>
      </c>
      <c r="N297" s="26">
        <v>2.6640000000000001</v>
      </c>
      <c r="O297" s="25">
        <f t="shared" si="41"/>
        <v>4.4540492137442538</v>
      </c>
      <c r="P297" s="22"/>
      <c r="Q297" s="24">
        <v>613000</v>
      </c>
      <c r="R297" s="24">
        <f t="shared" si="42"/>
        <v>2683.9605467844967</v>
      </c>
      <c r="S297" s="26">
        <f t="shared" si="43"/>
        <v>2.7071903651792679</v>
      </c>
      <c r="T297" s="27">
        <f t="shared" si="44"/>
        <v>0.67213958303511701</v>
      </c>
      <c r="U297" s="22"/>
      <c r="V297" s="38">
        <f t="shared" si="38"/>
        <v>3.581197721167527</v>
      </c>
      <c r="W297" s="22"/>
      <c r="X297" s="42">
        <f>I297-'(A) Current Law'!J295</f>
        <v>164385.27319999994</v>
      </c>
      <c r="Y297" s="42">
        <f>J297-'(A) Current Law'!K295</f>
        <v>544.08788667130057</v>
      </c>
      <c r="Z297" s="38">
        <f>O297-'(A) Current Law'!P295</f>
        <v>0.88598556133046724</v>
      </c>
      <c r="AA297" s="44">
        <f>N297-'(A) Current Law'!O295</f>
        <v>0.36299999999999999</v>
      </c>
      <c r="AB297" s="42">
        <f>Q297-'(A) Current Law'!R295</f>
        <v>0</v>
      </c>
      <c r="AC297" s="42">
        <f>M297-'(A) Current Law'!N295</f>
        <v>-36232</v>
      </c>
      <c r="AD297" s="38">
        <f>S297-'(A) Current Law'!T295</f>
        <v>0</v>
      </c>
    </row>
    <row r="298" spans="1:30">
      <c r="A298" s="28" t="s">
        <v>596</v>
      </c>
      <c r="B298" s="29" t="s">
        <v>597</v>
      </c>
      <c r="C298" s="30">
        <v>66397719</v>
      </c>
      <c r="D298" s="21">
        <v>118.24</v>
      </c>
      <c r="E298" s="22"/>
      <c r="F298" s="48">
        <v>3500</v>
      </c>
      <c r="G298" s="45">
        <f t="shared" si="39"/>
        <v>0</v>
      </c>
      <c r="H298" s="22"/>
      <c r="I298" s="23">
        <v>644924.47320000001</v>
      </c>
      <c r="J298" s="24">
        <f t="shared" si="40"/>
        <v>5454.3680074424901</v>
      </c>
      <c r="K298" s="26">
        <f t="shared" si="33"/>
        <v>9.7130516366081796</v>
      </c>
      <c r="L298" s="22"/>
      <c r="M298" s="20">
        <v>203622</v>
      </c>
      <c r="N298" s="26">
        <v>4.8570000000000002</v>
      </c>
      <c r="O298" s="25">
        <f t="shared" si="41"/>
        <v>6.6463499024718002</v>
      </c>
      <c r="P298" s="22"/>
      <c r="Q298" s="24">
        <v>220000</v>
      </c>
      <c r="R298" s="24">
        <f t="shared" si="42"/>
        <v>3582.7300405953993</v>
      </c>
      <c r="S298" s="26">
        <f t="shared" si="43"/>
        <v>3.3133668341829634</v>
      </c>
      <c r="T298" s="27">
        <f t="shared" si="44"/>
        <v>0.65685520956905752</v>
      </c>
      <c r="U298" s="22"/>
      <c r="V298" s="38">
        <f t="shared" si="38"/>
        <v>6.3800685683193423</v>
      </c>
      <c r="W298" s="22"/>
      <c r="X298" s="42">
        <f>I298-'(A) Current Law'!J296</f>
        <v>21802.473200000008</v>
      </c>
      <c r="Y298" s="42">
        <f>J298-'(A) Current Law'!K296</f>
        <v>184.39168809201601</v>
      </c>
      <c r="Z298" s="38">
        <f>O298-'(A) Current Law'!P296</f>
        <v>0.68691325375198531</v>
      </c>
      <c r="AA298" s="44">
        <f>N298-'(A) Current Law'!O296</f>
        <v>0.16500000000000004</v>
      </c>
      <c r="AB298" s="42">
        <f>Q298-'(A) Current Law'!R296</f>
        <v>0</v>
      </c>
      <c r="AC298" s="42">
        <f>M298-'(A) Current Law'!N296</f>
        <v>-23807</v>
      </c>
      <c r="AD298" s="38">
        <f>S298-'(A) Current Law'!T296</f>
        <v>0</v>
      </c>
    </row>
    <row r="299" spans="1:30">
      <c r="A299" s="28" t="s">
        <v>598</v>
      </c>
      <c r="B299" s="29" t="s">
        <v>599</v>
      </c>
      <c r="C299" s="30">
        <v>371911778</v>
      </c>
      <c r="D299" s="21">
        <v>723.9</v>
      </c>
      <c r="E299" s="22"/>
      <c r="F299" s="48">
        <v>3500</v>
      </c>
      <c r="G299" s="45">
        <f t="shared" si="39"/>
        <v>0</v>
      </c>
      <c r="H299" s="22"/>
      <c r="I299" s="23">
        <v>2570301.4736000001</v>
      </c>
      <c r="J299" s="24">
        <f t="shared" si="40"/>
        <v>3550.630575493853</v>
      </c>
      <c r="K299" s="26">
        <f t="shared" si="33"/>
        <v>6.9110515601901703</v>
      </c>
      <c r="L299" s="22"/>
      <c r="M299" s="20">
        <v>619520</v>
      </c>
      <c r="N299" s="26">
        <v>3.456</v>
      </c>
      <c r="O299" s="25">
        <f t="shared" si="41"/>
        <v>5.2452801685672892</v>
      </c>
      <c r="P299" s="22"/>
      <c r="Q299" s="24">
        <v>700000</v>
      </c>
      <c r="R299" s="24">
        <f t="shared" si="42"/>
        <v>1822.7932034811438</v>
      </c>
      <c r="S299" s="26">
        <f t="shared" si="43"/>
        <v>1.8821667970945519</v>
      </c>
      <c r="T299" s="27">
        <f t="shared" si="44"/>
        <v>0.51337168559914559</v>
      </c>
      <c r="U299" s="22"/>
      <c r="V299" s="38">
        <f t="shared" si="38"/>
        <v>3.5479381887174326</v>
      </c>
      <c r="W299" s="22"/>
      <c r="X299" s="42">
        <f>I299-'(A) Current Law'!J297</f>
        <v>477797.47360000014</v>
      </c>
      <c r="Y299" s="42">
        <f>J299-'(A) Current Law'!K297</f>
        <v>660.03242657825695</v>
      </c>
      <c r="Z299" s="38">
        <f>O299-'(A) Current Law'!P297</f>
        <v>1.1650302551052851</v>
      </c>
      <c r="AA299" s="44">
        <f>N299-'(A) Current Law'!O297</f>
        <v>0.64299999999999979</v>
      </c>
      <c r="AB299" s="42">
        <f>Q299-'(A) Current Law'!R297</f>
        <v>0</v>
      </c>
      <c r="AC299" s="42">
        <f>M299-'(A) Current Law'!N297</f>
        <v>44509</v>
      </c>
      <c r="AD299" s="38">
        <f>S299-'(A) Current Law'!T297</f>
        <v>0</v>
      </c>
    </row>
    <row r="300" spans="1:30">
      <c r="A300" s="28" t="s">
        <v>600</v>
      </c>
      <c r="B300" s="29" t="s">
        <v>601</v>
      </c>
      <c r="C300" s="30">
        <v>76459869</v>
      </c>
      <c r="D300" s="21">
        <v>127.99</v>
      </c>
      <c r="E300" s="22"/>
      <c r="F300" s="48">
        <v>3500</v>
      </c>
      <c r="G300" s="45">
        <f t="shared" si="39"/>
        <v>0</v>
      </c>
      <c r="H300" s="22"/>
      <c r="I300" s="23">
        <v>643018.98360000004</v>
      </c>
      <c r="J300" s="24">
        <f t="shared" si="40"/>
        <v>5023.9783076802878</v>
      </c>
      <c r="K300" s="26">
        <f t="shared" si="33"/>
        <v>8.4098886384437836</v>
      </c>
      <c r="L300" s="22"/>
      <c r="M300" s="20">
        <v>184648</v>
      </c>
      <c r="N300" s="26">
        <v>4.2050000000000001</v>
      </c>
      <c r="O300" s="25">
        <f t="shared" si="41"/>
        <v>5.9949224291765404</v>
      </c>
      <c r="P300" s="22"/>
      <c r="Q300" s="24">
        <v>335000</v>
      </c>
      <c r="R300" s="24">
        <f t="shared" si="42"/>
        <v>4060.0671927494336</v>
      </c>
      <c r="S300" s="26">
        <f t="shared" si="43"/>
        <v>4.3813833895007068</v>
      </c>
      <c r="T300" s="27">
        <f t="shared" si="44"/>
        <v>0.80813788278956178</v>
      </c>
      <c r="U300" s="22"/>
      <c r="V300" s="38">
        <f t="shared" si="38"/>
        <v>6.7963495987679492</v>
      </c>
      <c r="W300" s="22"/>
      <c r="X300" s="42">
        <f>I300-'(A) Current Law'!J298</f>
        <v>91937.983600000036</v>
      </c>
      <c r="Y300" s="42">
        <f>J300-'(A) Current Law'!K298</f>
        <v>718.32161575123064</v>
      </c>
      <c r="Z300" s="38">
        <f>O300-'(A) Current Law'!P298</f>
        <v>1.1243019995234373</v>
      </c>
      <c r="AA300" s="44">
        <f>N300-'(A) Current Law'!O298</f>
        <v>0.60099999999999998</v>
      </c>
      <c r="AB300" s="42">
        <f>Q300-'(A) Current Law'!R298</f>
        <v>0</v>
      </c>
      <c r="AC300" s="42">
        <f>M300-'(A) Current Law'!N298</f>
        <v>5974</v>
      </c>
      <c r="AD300" s="38">
        <f>S300-'(A) Current Law'!T298</f>
        <v>0</v>
      </c>
    </row>
    <row r="301" spans="1:30">
      <c r="A301" s="28" t="s">
        <v>602</v>
      </c>
      <c r="B301" s="29" t="s">
        <v>603</v>
      </c>
      <c r="C301" s="30">
        <v>33121664</v>
      </c>
      <c r="D301" s="21">
        <v>67.75</v>
      </c>
      <c r="E301" s="22"/>
      <c r="F301" s="48">
        <v>3500</v>
      </c>
      <c r="G301" s="45">
        <f t="shared" si="39"/>
        <v>0</v>
      </c>
      <c r="H301" s="22"/>
      <c r="I301" s="23">
        <v>513677.29280000005</v>
      </c>
      <c r="J301" s="24">
        <f t="shared" si="40"/>
        <v>7581.9526612546133</v>
      </c>
      <c r="K301" s="26">
        <f t="shared" si="33"/>
        <v>15.508800910485659</v>
      </c>
      <c r="L301" s="22"/>
      <c r="M301" s="20">
        <v>197548</v>
      </c>
      <c r="N301" s="26">
        <v>7.7539999999999996</v>
      </c>
      <c r="O301" s="25">
        <f t="shared" si="41"/>
        <v>9.5444870402646451</v>
      </c>
      <c r="P301" s="22"/>
      <c r="Q301" s="24">
        <v>0</v>
      </c>
      <c r="R301" s="24">
        <f t="shared" si="42"/>
        <v>2915.8376383763839</v>
      </c>
      <c r="S301" s="26">
        <f t="shared" si="43"/>
        <v>0</v>
      </c>
      <c r="T301" s="27">
        <f t="shared" si="44"/>
        <v>0.38457608068129107</v>
      </c>
      <c r="U301" s="22"/>
      <c r="V301" s="38">
        <f t="shared" si="38"/>
        <v>5.9643138702210132</v>
      </c>
      <c r="W301" s="22"/>
      <c r="X301" s="42">
        <f>I301-'(A) Current Law'!J299</f>
        <v>-65765.707199999946</v>
      </c>
      <c r="Y301" s="42">
        <f>J301-'(A) Current Law'!K299</f>
        <v>-970.71154538745304</v>
      </c>
      <c r="Z301" s="38">
        <f>O301-'(A) Current Law'!P299</f>
        <v>-0.4697139370775556</v>
      </c>
      <c r="AA301" s="44">
        <f>N301-'(A) Current Law'!O299</f>
        <v>-0.99300000000000033</v>
      </c>
      <c r="AB301" s="42">
        <f>Q301-'(A) Current Law'!R299</f>
        <v>0</v>
      </c>
      <c r="AC301" s="42">
        <f>M301-'(A) Current Law'!N299</f>
        <v>-50208</v>
      </c>
      <c r="AD301" s="38">
        <f>S301-'(A) Current Law'!T299</f>
        <v>0</v>
      </c>
    </row>
    <row r="302" spans="1:30">
      <c r="A302" s="28" t="s">
        <v>604</v>
      </c>
      <c r="B302" s="29" t="s">
        <v>605</v>
      </c>
      <c r="C302" s="30">
        <v>1544042627</v>
      </c>
      <c r="D302" s="21">
        <v>2053.52</v>
      </c>
      <c r="E302" s="22"/>
      <c r="F302" s="48">
        <v>3500</v>
      </c>
      <c r="G302" s="45">
        <f t="shared" si="39"/>
        <v>0</v>
      </c>
      <c r="H302" s="22"/>
      <c r="I302" s="23">
        <v>7206247.1235999996</v>
      </c>
      <c r="J302" s="24">
        <f t="shared" si="40"/>
        <v>3509.2169170984453</v>
      </c>
      <c r="K302" s="26">
        <f t="shared" si="33"/>
        <v>4.6671296488759433</v>
      </c>
      <c r="L302" s="22"/>
      <c r="M302" s="20">
        <v>839803</v>
      </c>
      <c r="N302" s="26">
        <v>2.3340000000000001</v>
      </c>
      <c r="O302" s="25">
        <f t="shared" si="41"/>
        <v>4.1232308048189656</v>
      </c>
      <c r="P302" s="22"/>
      <c r="Q302" s="24">
        <v>2950000</v>
      </c>
      <c r="R302" s="24">
        <f t="shared" si="42"/>
        <v>1845.5155050839535</v>
      </c>
      <c r="S302" s="26">
        <f t="shared" si="43"/>
        <v>1.9105690143618037</v>
      </c>
      <c r="T302" s="27">
        <f t="shared" si="44"/>
        <v>0.52590522292645736</v>
      </c>
      <c r="U302" s="22"/>
      <c r="V302" s="38">
        <f t="shared" si="38"/>
        <v>2.454467858418782</v>
      </c>
      <c r="W302" s="22"/>
      <c r="X302" s="42">
        <f>I302-'(A) Current Law'!J300</f>
        <v>2215796.1235999996</v>
      </c>
      <c r="Y302" s="42">
        <f>J302-'(A) Current Law'!K300</f>
        <v>1079.023395730258</v>
      </c>
      <c r="Z302" s="38">
        <f>O302-'(A) Current Law'!P300</f>
        <v>1.2401698567872508</v>
      </c>
      <c r="AA302" s="44">
        <f>N302-'(A) Current Law'!O300</f>
        <v>0.71799999999999997</v>
      </c>
      <c r="AB302" s="42">
        <f>Q302-'(A) Current Law'!R300</f>
        <v>0</v>
      </c>
      <c r="AC302" s="42">
        <f>M302-'(A) Current Law'!N300</f>
        <v>300921</v>
      </c>
      <c r="AD302" s="38">
        <f>S302-'(A) Current Law'!T300</f>
        <v>0</v>
      </c>
    </row>
    <row r="303" spans="1:30">
      <c r="A303" s="28" t="s">
        <v>606</v>
      </c>
      <c r="B303" s="29" t="s">
        <v>607</v>
      </c>
      <c r="C303" s="30">
        <v>4793231338</v>
      </c>
      <c r="D303" s="21">
        <v>13926.949999999999</v>
      </c>
      <c r="E303" s="22"/>
      <c r="F303" s="48">
        <v>3500</v>
      </c>
      <c r="G303" s="45">
        <f t="shared" si="39"/>
        <v>0</v>
      </c>
      <c r="H303" s="22"/>
      <c r="I303" s="23">
        <v>48744324.999999993</v>
      </c>
      <c r="J303" s="24">
        <f t="shared" si="40"/>
        <v>3499.9999999999995</v>
      </c>
      <c r="K303" s="26">
        <f t="shared" si="33"/>
        <v>10.169407976110499</v>
      </c>
      <c r="L303" s="22"/>
      <c r="M303" s="20">
        <v>15792779</v>
      </c>
      <c r="N303" s="26">
        <v>5.085</v>
      </c>
      <c r="O303" s="25">
        <f t="shared" si="41"/>
        <v>6.8745995501542376</v>
      </c>
      <c r="P303" s="22"/>
      <c r="Q303" s="24">
        <v>12677756</v>
      </c>
      <c r="R303" s="24">
        <f t="shared" si="42"/>
        <v>2044.2763849945611</v>
      </c>
      <c r="S303" s="26">
        <f t="shared" si="43"/>
        <v>2.6449288811688896</v>
      </c>
      <c r="T303" s="27">
        <f t="shared" si="44"/>
        <v>0.58407896714130325</v>
      </c>
      <c r="U303" s="22"/>
      <c r="V303" s="38">
        <f t="shared" si="38"/>
        <v>5.9397373071251502</v>
      </c>
      <c r="W303" s="22"/>
      <c r="X303" s="42">
        <f>I303-'(A) Current Law'!J301</f>
        <v>5920369.9999999925</v>
      </c>
      <c r="Y303" s="42">
        <f>J303-'(A) Current Law'!K301</f>
        <v>425.10169132509191</v>
      </c>
      <c r="Z303" s="38">
        <f>O303-'(A) Current Law'!P301</f>
        <v>1.1404356715820159</v>
      </c>
      <c r="AA303" s="44">
        <f>N303-'(A) Current Law'!O301</f>
        <v>0.61800000000000033</v>
      </c>
      <c r="AB303" s="42">
        <f>Q303-'(A) Current Law'!R301</f>
        <v>0</v>
      </c>
      <c r="AC303" s="42">
        <f>M303-'(A) Current Law'!N301</f>
        <v>453998</v>
      </c>
      <c r="AD303" s="38">
        <f>S303-'(A) Current Law'!T301</f>
        <v>0</v>
      </c>
    </row>
    <row r="304" spans="1:30">
      <c r="A304" s="28" t="s">
        <v>608</v>
      </c>
      <c r="B304" s="29" t="s">
        <v>609</v>
      </c>
      <c r="C304" s="30">
        <v>3170829684</v>
      </c>
      <c r="D304" s="21">
        <v>5232.0200000000004</v>
      </c>
      <c r="E304" s="22"/>
      <c r="F304" s="48">
        <v>3500</v>
      </c>
      <c r="G304" s="45">
        <f t="shared" si="39"/>
        <v>0</v>
      </c>
      <c r="H304" s="22"/>
      <c r="I304" s="23">
        <v>18312070</v>
      </c>
      <c r="J304" s="24">
        <f t="shared" si="40"/>
        <v>3499.9999999999995</v>
      </c>
      <c r="K304" s="26">
        <f t="shared" si="33"/>
        <v>5.7751666992404758</v>
      </c>
      <c r="L304" s="22"/>
      <c r="M304" s="20">
        <v>3481069</v>
      </c>
      <c r="N304" s="26">
        <v>2.8879999999999999</v>
      </c>
      <c r="O304" s="25">
        <f t="shared" si="41"/>
        <v>4.6773250152277814</v>
      </c>
      <c r="P304" s="22"/>
      <c r="Q304" s="24">
        <v>8085000</v>
      </c>
      <c r="R304" s="24">
        <f t="shared" si="42"/>
        <v>2210.6316489615865</v>
      </c>
      <c r="S304" s="26">
        <f t="shared" si="43"/>
        <v>2.5498058255215956</v>
      </c>
      <c r="T304" s="27">
        <f t="shared" si="44"/>
        <v>0.63160904256045325</v>
      </c>
      <c r="U304" s="22"/>
      <c r="V304" s="38">
        <f t="shared" si="38"/>
        <v>3.64764750953429</v>
      </c>
      <c r="W304" s="22"/>
      <c r="X304" s="42">
        <f>I304-'(A) Current Law'!J302</f>
        <v>6059384</v>
      </c>
      <c r="Y304" s="42">
        <f>J304-'(A) Current Law'!K302</f>
        <v>1158.1347166104101</v>
      </c>
      <c r="Z304" s="38">
        <f>O304-'(A) Current Law'!P302</f>
        <v>1.4781683240984829</v>
      </c>
      <c r="AA304" s="44">
        <f>N304-'(A) Current Law'!O302</f>
        <v>0.95599999999999996</v>
      </c>
      <c r="AB304" s="42">
        <f>Q304-'(A) Current Law'!R302</f>
        <v>0</v>
      </c>
      <c r="AC304" s="42">
        <f>M304-'(A) Current Law'!N302</f>
        <v>1372364</v>
      </c>
      <c r="AD304" s="38">
        <f>S304-'(A) Current Law'!T302</f>
        <v>0</v>
      </c>
    </row>
    <row r="305" spans="1:30">
      <c r="A305" s="1" t="s">
        <v>610</v>
      </c>
      <c r="B305" s="2" t="s">
        <v>611</v>
      </c>
      <c r="C305" s="20">
        <v>377611961</v>
      </c>
      <c r="D305" s="21">
        <v>1307.4099999999999</v>
      </c>
      <c r="E305" s="22"/>
      <c r="F305" s="48">
        <v>3500</v>
      </c>
      <c r="G305" s="45">
        <f t="shared" si="39"/>
        <v>0</v>
      </c>
      <c r="H305" s="22"/>
      <c r="I305" s="23">
        <v>4575934.9999999991</v>
      </c>
      <c r="J305" s="24">
        <f t="shared" si="40"/>
        <v>3499.9999999999995</v>
      </c>
      <c r="K305" s="26">
        <f t="shared" si="33"/>
        <v>12.118088070838411</v>
      </c>
      <c r="L305" s="22"/>
      <c r="M305" s="20">
        <v>1612037</v>
      </c>
      <c r="N305" s="26">
        <v>6.0590000000000002</v>
      </c>
      <c r="O305" s="25">
        <f t="shared" si="41"/>
        <v>7.8490575143619434</v>
      </c>
      <c r="P305" s="22"/>
      <c r="Q305" s="24">
        <v>725000</v>
      </c>
      <c r="R305" s="24">
        <f t="shared" si="42"/>
        <v>1787.5318377555627</v>
      </c>
      <c r="S305" s="26">
        <f t="shared" si="43"/>
        <v>1.9199603690519751</v>
      </c>
      <c r="T305" s="27">
        <f t="shared" si="44"/>
        <v>0.5107233822158751</v>
      </c>
      <c r="U305" s="22"/>
      <c r="V305" s="38">
        <f t="shared" si="38"/>
        <v>6.1889909255284419</v>
      </c>
      <c r="W305" s="22"/>
      <c r="X305" s="42">
        <f>I305-'(A) Current Law'!J303</f>
        <v>1458312.9999999991</v>
      </c>
      <c r="Y305" s="42">
        <f>J305-'(A) Current Law'!K303</f>
        <v>1115.4213291928309</v>
      </c>
      <c r="Z305" s="38">
        <f>O305-'(A) Current Law'!P303</f>
        <v>2.4539582844410983</v>
      </c>
      <c r="AA305" s="44">
        <f>N305-'(A) Current Law'!O303</f>
        <v>1.931</v>
      </c>
      <c r="AB305" s="42">
        <f>Q305-'(A) Current Law'!R303</f>
        <v>0</v>
      </c>
      <c r="AC305" s="42">
        <f>M305-'(A) Current Law'!N303</f>
        <v>531669</v>
      </c>
      <c r="AD305" s="38">
        <f>S305-'(A) Current Law'!T303</f>
        <v>0</v>
      </c>
    </row>
  </sheetData>
  <mergeCells count="6">
    <mergeCell ref="X5:AD5"/>
    <mergeCell ref="B5:D5"/>
    <mergeCell ref="F5:G5"/>
    <mergeCell ref="I5:K5"/>
    <mergeCell ref="M5:O5"/>
    <mergeCell ref="Q5:T5"/>
  </mergeCells>
  <pageMargins left="0.7" right="0.7" top="0.75" bottom="0.75" header="0.3" footer="0.3"/>
  <pageSetup paperSize="5" scale="48" fitToHeight="6" orientation="landscape" r:id="rId1"/>
  <headerFooter>
    <oddFooter>&amp;L&amp;"-,Regular"&amp;8Levy and Local Effort Assistance Technical Working Group&amp;C&amp;"-,Regular"&amp;8Technical Appendix for Option 2 
&amp;R&amp;"-,Regular"&amp;8Tab E: $3,500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78"/>
  <sheetViews>
    <sheetView topLeftCell="A56" workbookViewId="0">
      <selection activeCell="M61" sqref="M61"/>
    </sheetView>
  </sheetViews>
  <sheetFormatPr defaultRowHeight="13.8"/>
  <cols>
    <col min="1" max="1" width="8.88671875" style="55"/>
    <col min="2" max="2" width="19.77734375" style="55" customWidth="1"/>
    <col min="3" max="3" width="12.5546875" style="55" bestFit="1" customWidth="1"/>
    <col min="4" max="4" width="12.6640625" style="55" bestFit="1" customWidth="1"/>
    <col min="5" max="5" width="11" style="55" bestFit="1" customWidth="1"/>
    <col min="6" max="6" width="12.33203125" style="55" bestFit="1" customWidth="1"/>
    <col min="7" max="7" width="12.21875" style="55" bestFit="1" customWidth="1"/>
    <col min="8" max="8" width="8.88671875" style="55"/>
    <col min="9" max="9" width="12.77734375" style="55" customWidth="1"/>
    <col min="10" max="16384" width="8.88671875" style="55"/>
  </cols>
  <sheetData>
    <row r="2" spans="1:14" ht="32.4" customHeight="1">
      <c r="B2" s="55" t="s">
        <v>656</v>
      </c>
      <c r="I2" s="99" t="s">
        <v>659</v>
      </c>
      <c r="J2" s="100"/>
      <c r="K2" s="100"/>
      <c r="L2" s="100"/>
      <c r="M2" s="100"/>
      <c r="N2" s="101"/>
    </row>
    <row r="3" spans="1:14" ht="41.4">
      <c r="B3" s="55" t="s">
        <v>11</v>
      </c>
      <c r="C3" s="56" t="s">
        <v>658</v>
      </c>
      <c r="D3" s="57">
        <v>2500</v>
      </c>
      <c r="E3" s="57">
        <v>2750</v>
      </c>
      <c r="F3" s="57">
        <v>3000</v>
      </c>
      <c r="G3" s="57">
        <v>3500</v>
      </c>
      <c r="I3" s="64" t="s">
        <v>11</v>
      </c>
      <c r="J3" s="65" t="s">
        <v>658</v>
      </c>
      <c r="K3" s="66">
        <v>2500</v>
      </c>
      <c r="L3" s="66">
        <v>2750</v>
      </c>
      <c r="M3" s="66">
        <v>3000</v>
      </c>
      <c r="N3" s="66">
        <v>3500</v>
      </c>
    </row>
    <row r="4" spans="1:14" ht="15.6">
      <c r="A4" s="58" t="s">
        <v>32</v>
      </c>
      <c r="B4" s="59" t="s">
        <v>33</v>
      </c>
      <c r="C4" s="60">
        <f>VLOOKUP(A4,'(A) Current Law'!$A$8:$W$303,10,)</f>
        <v>33409071</v>
      </c>
      <c r="D4" s="61">
        <f>VLOOKUP(A4,'(B) $2500'!$A$10:$AD$305,9,)</f>
        <v>33758700</v>
      </c>
      <c r="E4" s="61">
        <f>VLOOKUP(A4,'(C) $2750'!$A$10:$AD$305,9,)</f>
        <v>37134570.000000007</v>
      </c>
      <c r="F4" s="61">
        <f>VLOOKUP(A4,'(D) $3000'!$A$10:$AD$305,9,)</f>
        <v>40510440.000000007</v>
      </c>
      <c r="G4" s="61">
        <f>VLOOKUP(A4,'(E) $3500'!$A$10:$AD$305,9,)</f>
        <v>47262180.000000007</v>
      </c>
      <c r="I4" s="67" t="s">
        <v>33</v>
      </c>
      <c r="J4" s="71">
        <f>C4/1000000</f>
        <v>33.409070999999997</v>
      </c>
      <c r="K4" s="71">
        <f>D4/1000000</f>
        <v>33.758699999999997</v>
      </c>
      <c r="L4" s="71">
        <f>E4/1000000</f>
        <v>37.134570000000011</v>
      </c>
      <c r="M4" s="71">
        <f>F4/1000000</f>
        <v>40.51044000000001</v>
      </c>
      <c r="N4" s="71">
        <f>G4/1000000</f>
        <v>47.262180000000008</v>
      </c>
    </row>
    <row r="5" spans="1:14" ht="31.2">
      <c r="A5" s="58" t="s">
        <v>36</v>
      </c>
      <c r="B5" s="59" t="s">
        <v>37</v>
      </c>
      <c r="C5" s="60">
        <f>VLOOKUP(A5,'(A) Current Law'!$A$8:$W$303,10,)</f>
        <v>29725492</v>
      </c>
      <c r="D5" s="61">
        <f>VLOOKUP(A5,'(B) $2500'!$A$10:$AD$305,9,)</f>
        <v>32265050</v>
      </c>
      <c r="E5" s="61">
        <f>VLOOKUP(A5,'(C) $2750'!$A$10:$AD$305,9,)</f>
        <v>35491555</v>
      </c>
      <c r="F5" s="61">
        <f>VLOOKUP(A5,'(D) $3000'!$A$10:$AD$305,9,)</f>
        <v>38718060</v>
      </c>
      <c r="G5" s="61">
        <f>VLOOKUP(A5,'(E) $3500'!$A$10:$AD$305,9,)</f>
        <v>45171070</v>
      </c>
      <c r="I5" s="67" t="s">
        <v>37</v>
      </c>
      <c r="J5" s="71">
        <f t="shared" ref="J5:N19" si="0">C5/1000000</f>
        <v>29.725491999999999</v>
      </c>
      <c r="K5" s="71">
        <f t="shared" si="0"/>
        <v>32.265050000000002</v>
      </c>
      <c r="L5" s="71">
        <f t="shared" si="0"/>
        <v>35.491554999999998</v>
      </c>
      <c r="M5" s="71">
        <f t="shared" si="0"/>
        <v>38.718060000000001</v>
      </c>
      <c r="N5" s="71">
        <f t="shared" si="0"/>
        <v>45.17107</v>
      </c>
    </row>
    <row r="6" spans="1:14" ht="15.6">
      <c r="A6" s="58" t="s">
        <v>38</v>
      </c>
      <c r="B6" s="59" t="s">
        <v>39</v>
      </c>
      <c r="C6" s="60">
        <f>VLOOKUP(A6,'(A) Current Law'!$A$8:$W$303,10,)</f>
        <v>46647620</v>
      </c>
      <c r="D6" s="61">
        <f>VLOOKUP(A6,'(B) $2500'!$A$10:$AD$305,9,)</f>
        <v>43900000</v>
      </c>
      <c r="E6" s="61">
        <f>VLOOKUP(A6,'(C) $2750'!$A$10:$AD$305,9,)</f>
        <v>46567867.5</v>
      </c>
      <c r="F6" s="61">
        <f>VLOOKUP(A6,'(D) $3000'!$A$10:$AD$305,9,)</f>
        <v>50801310</v>
      </c>
      <c r="G6" s="61">
        <f>VLOOKUP(A6,'(E) $3500'!$A$10:$AD$305,9,)</f>
        <v>59268195</v>
      </c>
      <c r="I6" s="67" t="s">
        <v>39</v>
      </c>
      <c r="J6" s="71">
        <f t="shared" si="0"/>
        <v>46.647620000000003</v>
      </c>
      <c r="K6" s="71">
        <f t="shared" si="0"/>
        <v>43.9</v>
      </c>
      <c r="L6" s="71">
        <f t="shared" si="0"/>
        <v>46.567867499999998</v>
      </c>
      <c r="M6" s="71">
        <f t="shared" si="0"/>
        <v>50.801310000000001</v>
      </c>
      <c r="N6" s="71">
        <f t="shared" si="0"/>
        <v>59.268194999999999</v>
      </c>
    </row>
    <row r="7" spans="1:14" ht="31.2">
      <c r="A7" s="58" t="s">
        <v>76</v>
      </c>
      <c r="B7" s="59" t="s">
        <v>77</v>
      </c>
      <c r="C7" s="60">
        <f>VLOOKUP(A7,'(A) Current Law'!$A$8:$W$303,10,)</f>
        <v>27254542</v>
      </c>
      <c r="D7" s="61">
        <f>VLOOKUP(A7,'(B) $2500'!$A$10:$AD$305,9,)</f>
        <v>28154625</v>
      </c>
      <c r="E7" s="61">
        <f>VLOOKUP(A7,'(C) $2750'!$A$10:$AD$305,9,)</f>
        <v>30970087.5</v>
      </c>
      <c r="F7" s="61">
        <f>VLOOKUP(A7,'(D) $3000'!$A$10:$AD$305,9,)</f>
        <v>33785550</v>
      </c>
      <c r="G7" s="61">
        <f>VLOOKUP(A7,'(E) $3500'!$A$10:$AD$305,9,)</f>
        <v>39416475</v>
      </c>
      <c r="I7" s="67" t="s">
        <v>77</v>
      </c>
      <c r="J7" s="71">
        <f t="shared" si="0"/>
        <v>27.254542000000001</v>
      </c>
      <c r="K7" s="71">
        <f t="shared" si="0"/>
        <v>28.154624999999999</v>
      </c>
      <c r="L7" s="71">
        <f t="shared" si="0"/>
        <v>30.970087500000002</v>
      </c>
      <c r="M7" s="71">
        <f t="shared" si="0"/>
        <v>33.785550000000001</v>
      </c>
      <c r="N7" s="71">
        <f t="shared" si="0"/>
        <v>39.416474999999998</v>
      </c>
    </row>
    <row r="8" spans="1:14" ht="31.2">
      <c r="A8" s="58" t="s">
        <v>78</v>
      </c>
      <c r="B8" s="59" t="s">
        <v>79</v>
      </c>
      <c r="C8" s="60">
        <f>VLOOKUP(A8,'(A) Current Law'!$A$8:$W$303,10,)</f>
        <v>28118259</v>
      </c>
      <c r="D8" s="61">
        <f>VLOOKUP(A8,'(B) $2500'!$A$10:$AD$305,9,)</f>
        <v>30586150.000000004</v>
      </c>
      <c r="E8" s="61">
        <f>VLOOKUP(A8,'(C) $2750'!$A$10:$AD$305,9,)</f>
        <v>33644765</v>
      </c>
      <c r="F8" s="61">
        <f>VLOOKUP(A8,'(D) $3000'!$A$10:$AD$305,9,)</f>
        <v>36703380</v>
      </c>
      <c r="G8" s="61">
        <f>VLOOKUP(A8,'(E) $3500'!$A$10:$AD$305,9,)</f>
        <v>42820610</v>
      </c>
      <c r="I8" s="67" t="s">
        <v>79</v>
      </c>
      <c r="J8" s="71">
        <f t="shared" si="0"/>
        <v>28.118258999999998</v>
      </c>
      <c r="K8" s="71">
        <f t="shared" si="0"/>
        <v>30.586150000000004</v>
      </c>
      <c r="L8" s="71">
        <f t="shared" si="0"/>
        <v>33.644765</v>
      </c>
      <c r="M8" s="71">
        <f t="shared" si="0"/>
        <v>36.703380000000003</v>
      </c>
      <c r="N8" s="71">
        <f t="shared" si="0"/>
        <v>42.820610000000002</v>
      </c>
    </row>
    <row r="9" spans="1:14" ht="15.6">
      <c r="A9" s="62" t="s">
        <v>166</v>
      </c>
      <c r="B9" s="63" t="s">
        <v>167</v>
      </c>
      <c r="C9" s="60">
        <f>VLOOKUP(A9,'(A) Current Law'!$A$8:$W$303,10,)</f>
        <v>44592456</v>
      </c>
      <c r="D9" s="61">
        <f>VLOOKUP(A9,'(B) $2500'!$A$10:$AD$305,9,)</f>
        <v>44893750</v>
      </c>
      <c r="E9" s="61">
        <f>VLOOKUP(A9,'(C) $2750'!$A$10:$AD$305,9,)</f>
        <v>49383125</v>
      </c>
      <c r="F9" s="61">
        <f>VLOOKUP(A9,'(D) $3000'!$A$10:$AD$305,9,)</f>
        <v>53872500</v>
      </c>
      <c r="G9" s="61">
        <f>VLOOKUP(A9,'(E) $3500'!$A$10:$AD$305,9,)</f>
        <v>62851250</v>
      </c>
      <c r="I9" s="68" t="s">
        <v>167</v>
      </c>
      <c r="J9" s="71">
        <f t="shared" si="0"/>
        <v>44.592455999999999</v>
      </c>
      <c r="K9" s="71">
        <f t="shared" si="0"/>
        <v>44.893749999999997</v>
      </c>
      <c r="L9" s="71">
        <f t="shared" si="0"/>
        <v>49.383125</v>
      </c>
      <c r="M9" s="71">
        <f t="shared" si="0"/>
        <v>53.872500000000002</v>
      </c>
      <c r="N9" s="71">
        <f t="shared" si="0"/>
        <v>62.85125</v>
      </c>
    </row>
    <row r="10" spans="1:14" ht="15.6">
      <c r="A10" s="62" t="s">
        <v>210</v>
      </c>
      <c r="B10" s="63" t="s">
        <v>211</v>
      </c>
      <c r="C10" s="60">
        <f>VLOOKUP(A10,'(A) Current Law'!$A$8:$W$303,10,)</f>
        <v>45710201</v>
      </c>
      <c r="D10" s="61">
        <f>VLOOKUP(A10,'(B) $2500'!$A$10:$AD$305,9,)</f>
        <v>42562350.000000007</v>
      </c>
      <c r="E10" s="61">
        <f>VLOOKUP(A10,'(C) $2750'!$A$10:$AD$305,9,)</f>
        <v>46818585.000000007</v>
      </c>
      <c r="F10" s="61">
        <f>VLOOKUP(A10,'(D) $3000'!$A$10:$AD$305,9,)</f>
        <v>51074820.000000007</v>
      </c>
      <c r="G10" s="61">
        <f>VLOOKUP(A10,'(E) $3500'!$A$10:$AD$305,9,)</f>
        <v>59587290.000000007</v>
      </c>
      <c r="I10" s="68" t="s">
        <v>211</v>
      </c>
      <c r="J10" s="71">
        <f t="shared" si="0"/>
        <v>45.710200999999998</v>
      </c>
      <c r="K10" s="71">
        <f t="shared" si="0"/>
        <v>42.562350000000009</v>
      </c>
      <c r="L10" s="71">
        <f t="shared" si="0"/>
        <v>46.818585000000006</v>
      </c>
      <c r="M10" s="71">
        <f t="shared" si="0"/>
        <v>51.07482000000001</v>
      </c>
      <c r="N10" s="71">
        <f t="shared" si="0"/>
        <v>59.58729000000001</v>
      </c>
    </row>
    <row r="11" spans="1:14" ht="15.6">
      <c r="A11" s="62" t="s">
        <v>222</v>
      </c>
      <c r="B11" s="63" t="s">
        <v>223</v>
      </c>
      <c r="C11" s="60">
        <f>VLOOKUP(A11,'(A) Current Law'!$A$8:$W$303,10,)</f>
        <v>35093801</v>
      </c>
      <c r="D11" s="61">
        <f>VLOOKUP(A11,'(B) $2500'!$A$10:$AD$305,9,)</f>
        <v>40095925</v>
      </c>
      <c r="E11" s="61">
        <f>VLOOKUP(A11,'(C) $2750'!$A$10:$AD$305,9,)</f>
        <v>44105517.5</v>
      </c>
      <c r="F11" s="61">
        <f>VLOOKUP(A11,'(D) $3000'!$A$10:$AD$305,9,)</f>
        <v>48115110</v>
      </c>
      <c r="G11" s="61">
        <f>VLOOKUP(A11,'(E) $3500'!$A$10:$AD$305,9,)</f>
        <v>56134295</v>
      </c>
      <c r="I11" s="68" t="s">
        <v>223</v>
      </c>
      <c r="J11" s="71">
        <f t="shared" si="0"/>
        <v>35.093800999999999</v>
      </c>
      <c r="K11" s="71">
        <f t="shared" si="0"/>
        <v>40.095925000000001</v>
      </c>
      <c r="L11" s="71">
        <f t="shared" si="0"/>
        <v>44.105517499999998</v>
      </c>
      <c r="M11" s="71">
        <f t="shared" si="0"/>
        <v>48.115110000000001</v>
      </c>
      <c r="N11" s="71">
        <f t="shared" si="0"/>
        <v>56.134295000000002</v>
      </c>
    </row>
    <row r="12" spans="1:14" ht="15.6">
      <c r="A12" s="62" t="s">
        <v>232</v>
      </c>
      <c r="B12" s="63" t="s">
        <v>233</v>
      </c>
      <c r="C12" s="60">
        <f>VLOOKUP(A12,'(A) Current Law'!$A$8:$W$303,10,)</f>
        <v>36778149</v>
      </c>
      <c r="D12" s="61">
        <f>VLOOKUP(A12,'(B) $2500'!$A$10:$AD$305,9,)</f>
        <v>37056325</v>
      </c>
      <c r="E12" s="61">
        <f>VLOOKUP(A12,'(C) $2750'!$A$10:$AD$305,9,)</f>
        <v>40761957.5</v>
      </c>
      <c r="F12" s="61">
        <f>VLOOKUP(A12,'(D) $3000'!$A$10:$AD$305,9,)</f>
        <v>44467590</v>
      </c>
      <c r="G12" s="61">
        <f>VLOOKUP(A12,'(E) $3500'!$A$10:$AD$305,9,)</f>
        <v>51878855</v>
      </c>
      <c r="I12" s="68" t="s">
        <v>233</v>
      </c>
      <c r="J12" s="71">
        <f t="shared" si="0"/>
        <v>36.778148999999999</v>
      </c>
      <c r="K12" s="71">
        <f t="shared" si="0"/>
        <v>37.056325000000001</v>
      </c>
      <c r="L12" s="71">
        <f t="shared" si="0"/>
        <v>40.761957500000001</v>
      </c>
      <c r="M12" s="71">
        <f t="shared" si="0"/>
        <v>44.467590000000001</v>
      </c>
      <c r="N12" s="71">
        <f t="shared" si="0"/>
        <v>51.878855000000001</v>
      </c>
    </row>
    <row r="13" spans="1:14" ht="15.6">
      <c r="A13" s="62" t="s">
        <v>318</v>
      </c>
      <c r="B13" s="63" t="s">
        <v>319</v>
      </c>
      <c r="C13" s="60">
        <f>VLOOKUP(A13,'(A) Current Law'!$A$8:$W$303,10,)</f>
        <v>33349648</v>
      </c>
      <c r="D13" s="61">
        <f>VLOOKUP(A13,'(B) $2500'!$A$10:$AD$305,9,)</f>
        <v>34157400</v>
      </c>
      <c r="E13" s="61">
        <f>VLOOKUP(A13,'(C) $2750'!$A$10:$AD$305,9,)</f>
        <v>37573140</v>
      </c>
      <c r="F13" s="61">
        <f>VLOOKUP(A13,'(D) $3000'!$A$10:$AD$305,9,)</f>
        <v>40988880</v>
      </c>
      <c r="G13" s="61">
        <f>VLOOKUP(A13,'(E) $3500'!$A$10:$AD$305,9,)</f>
        <v>47820360</v>
      </c>
      <c r="I13" s="68" t="s">
        <v>319</v>
      </c>
      <c r="J13" s="71">
        <f t="shared" si="0"/>
        <v>33.349648000000002</v>
      </c>
      <c r="K13" s="71">
        <f t="shared" si="0"/>
        <v>34.157400000000003</v>
      </c>
      <c r="L13" s="71">
        <f t="shared" si="0"/>
        <v>37.573140000000002</v>
      </c>
      <c r="M13" s="71">
        <f t="shared" si="0"/>
        <v>40.988880000000002</v>
      </c>
      <c r="N13" s="71">
        <f t="shared" si="0"/>
        <v>47.820360000000001</v>
      </c>
    </row>
    <row r="14" spans="1:14" ht="31.2">
      <c r="A14" s="62" t="s">
        <v>344</v>
      </c>
      <c r="B14" s="63" t="s">
        <v>345</v>
      </c>
      <c r="C14" s="60">
        <f>VLOOKUP(A14,'(A) Current Law'!$A$8:$W$303,10,)</f>
        <v>31515502</v>
      </c>
      <c r="D14" s="61">
        <f>VLOOKUP(A14,'(B) $2500'!$A$10:$AD$305,9,)</f>
        <v>33291550.000000004</v>
      </c>
      <c r="E14" s="61">
        <f>VLOOKUP(A14,'(C) $2750'!$A$10:$AD$305,9,)</f>
        <v>36620705</v>
      </c>
      <c r="F14" s="61">
        <f>VLOOKUP(A14,'(D) $3000'!$A$10:$AD$305,9,)</f>
        <v>39949860</v>
      </c>
      <c r="G14" s="61">
        <f>VLOOKUP(A14,'(E) $3500'!$A$10:$AD$305,9,)</f>
        <v>46608170</v>
      </c>
      <c r="I14" s="68" t="s">
        <v>345</v>
      </c>
      <c r="J14" s="71">
        <f t="shared" si="0"/>
        <v>31.515502000000001</v>
      </c>
      <c r="K14" s="71">
        <f t="shared" si="0"/>
        <v>33.291550000000001</v>
      </c>
      <c r="L14" s="71">
        <f t="shared" si="0"/>
        <v>36.620705000000001</v>
      </c>
      <c r="M14" s="71">
        <f t="shared" si="0"/>
        <v>39.949860000000001</v>
      </c>
      <c r="N14" s="71">
        <f t="shared" si="0"/>
        <v>46.608170000000001</v>
      </c>
    </row>
    <row r="15" spans="1:14" ht="15.6">
      <c r="A15" s="62" t="s">
        <v>390</v>
      </c>
      <c r="B15" s="63" t="s">
        <v>391</v>
      </c>
      <c r="C15" s="60">
        <f>VLOOKUP(A15,'(A) Current Law'!$A$8:$W$303,10,)</f>
        <v>35555152</v>
      </c>
      <c r="D15" s="61">
        <f>VLOOKUP(A15,'(B) $2500'!$A$10:$AD$305,9,)</f>
        <v>34016750</v>
      </c>
      <c r="E15" s="61">
        <f>VLOOKUP(A15,'(C) $2750'!$A$10:$AD$305,9,)</f>
        <v>37418425</v>
      </c>
      <c r="F15" s="61">
        <f>VLOOKUP(A15,'(D) $3000'!$A$10:$AD$305,9,)</f>
        <v>40820100</v>
      </c>
      <c r="G15" s="61">
        <f>VLOOKUP(A15,'(E) $3500'!$A$10:$AD$305,9,)</f>
        <v>47623450</v>
      </c>
      <c r="I15" s="68" t="s">
        <v>391</v>
      </c>
      <c r="J15" s="71">
        <f t="shared" si="0"/>
        <v>35.555152</v>
      </c>
      <c r="K15" s="71">
        <f t="shared" si="0"/>
        <v>34.016750000000002</v>
      </c>
      <c r="L15" s="71">
        <f t="shared" si="0"/>
        <v>37.418424999999999</v>
      </c>
      <c r="M15" s="71">
        <f t="shared" si="0"/>
        <v>40.820099999999996</v>
      </c>
      <c r="N15" s="71">
        <f t="shared" si="0"/>
        <v>47.623449999999998</v>
      </c>
    </row>
    <row r="16" spans="1:14" ht="15.6">
      <c r="A16" s="62" t="s">
        <v>432</v>
      </c>
      <c r="B16" s="63" t="s">
        <v>433</v>
      </c>
      <c r="C16" s="60">
        <f>VLOOKUP(A16,'(A) Current Law'!$A$8:$W$303,10,)</f>
        <v>34770130</v>
      </c>
      <c r="D16" s="61">
        <f>VLOOKUP(A16,'(B) $2500'!$A$10:$AD$305,9,)</f>
        <v>33838949.999999993</v>
      </c>
      <c r="E16" s="61">
        <f>VLOOKUP(A16,'(C) $2750'!$A$10:$AD$305,9,)</f>
        <v>37222844.999999993</v>
      </c>
      <c r="F16" s="61">
        <f>VLOOKUP(A16,'(D) $3000'!$A$10:$AD$305,9,)</f>
        <v>40606739.999999993</v>
      </c>
      <c r="G16" s="61">
        <f>VLOOKUP(A16,'(E) $3500'!$A$10:$AD$305,9,)</f>
        <v>47374529.999999993</v>
      </c>
      <c r="I16" s="68" t="s">
        <v>433</v>
      </c>
      <c r="J16" s="71">
        <f t="shared" si="0"/>
        <v>34.770130000000002</v>
      </c>
      <c r="K16" s="71">
        <f t="shared" si="0"/>
        <v>33.83894999999999</v>
      </c>
      <c r="L16" s="71">
        <f t="shared" si="0"/>
        <v>37.222844999999992</v>
      </c>
      <c r="M16" s="71">
        <f t="shared" si="0"/>
        <v>40.606739999999995</v>
      </c>
      <c r="N16" s="71">
        <f t="shared" si="0"/>
        <v>47.374529999999993</v>
      </c>
    </row>
    <row r="17" spans="1:14" ht="15.6">
      <c r="A17" s="62" t="s">
        <v>606</v>
      </c>
      <c r="B17" s="63" t="s">
        <v>607</v>
      </c>
      <c r="C17" s="60">
        <f>VLOOKUP(A17,'(A) Current Law'!$A$8:$W$303,10,)</f>
        <v>42823955</v>
      </c>
      <c r="D17" s="61">
        <f>VLOOKUP(A17,'(B) $2500'!$A$10:$AD$305,9,)</f>
        <v>34817375</v>
      </c>
      <c r="E17" s="61">
        <f>VLOOKUP(A17,'(C) $2750'!$A$10:$AD$305,9,)</f>
        <v>38299112.5</v>
      </c>
      <c r="F17" s="61">
        <f>VLOOKUP(A17,'(D) $3000'!$A$10:$AD$305,9,)</f>
        <v>41780850</v>
      </c>
      <c r="G17" s="61">
        <f>VLOOKUP(A17,'(E) $3500'!$A$10:$AD$305,9,)</f>
        <v>48744324.999999993</v>
      </c>
      <c r="I17" s="68" t="s">
        <v>607</v>
      </c>
      <c r="J17" s="71">
        <f t="shared" si="0"/>
        <v>42.823954999999998</v>
      </c>
      <c r="K17" s="71">
        <f t="shared" si="0"/>
        <v>34.817374999999998</v>
      </c>
      <c r="L17" s="71">
        <f t="shared" si="0"/>
        <v>38.2991125</v>
      </c>
      <c r="M17" s="71">
        <f t="shared" si="0"/>
        <v>41.780850000000001</v>
      </c>
      <c r="N17" s="71">
        <f t="shared" si="0"/>
        <v>48.744324999999989</v>
      </c>
    </row>
    <row r="18" spans="1:14">
      <c r="C18" s="61"/>
      <c r="I18" s="69"/>
      <c r="J18" s="71">
        <f t="shared" si="0"/>
        <v>0</v>
      </c>
      <c r="K18" s="71">
        <f t="shared" si="0"/>
        <v>0</v>
      </c>
      <c r="L18" s="71">
        <f t="shared" si="0"/>
        <v>0</v>
      </c>
      <c r="M18" s="71">
        <f t="shared" si="0"/>
        <v>0</v>
      </c>
      <c r="N18" s="71">
        <f t="shared" si="0"/>
        <v>0</v>
      </c>
    </row>
    <row r="19" spans="1:14" ht="15.6">
      <c r="B19" s="63" t="s">
        <v>657</v>
      </c>
      <c r="C19" s="61">
        <f>'(A) Current Law'!J6</f>
        <v>2574802767</v>
      </c>
      <c r="D19" s="61">
        <f>'(B) $2500'!I8</f>
        <v>2562968229.1311998</v>
      </c>
      <c r="E19" s="55">
        <f>'(C) $2750'!I8</f>
        <v>2782570960.6311998</v>
      </c>
      <c r="F19" s="61">
        <f>'(D) $3000'!I8</f>
        <v>3010188366.1311998</v>
      </c>
      <c r="G19" s="61">
        <f>'(E) $3500'!I8</f>
        <v>3474611749.1311994</v>
      </c>
      <c r="I19" s="68" t="s">
        <v>657</v>
      </c>
      <c r="J19" s="71">
        <f t="shared" si="0"/>
        <v>2574.8027670000001</v>
      </c>
      <c r="K19" s="71">
        <f t="shared" si="0"/>
        <v>2562.9682291311997</v>
      </c>
      <c r="L19" s="71">
        <f t="shared" si="0"/>
        <v>2782.5709606311998</v>
      </c>
      <c r="M19" s="71">
        <f t="shared" si="0"/>
        <v>3010.1883661311999</v>
      </c>
      <c r="N19" s="71">
        <f t="shared" si="0"/>
        <v>3474.6117491311993</v>
      </c>
    </row>
    <row r="21" spans="1:14" ht="43.8" customHeight="1">
      <c r="B21" s="55" t="s">
        <v>662</v>
      </c>
      <c r="I21" s="99" t="s">
        <v>663</v>
      </c>
      <c r="J21" s="100"/>
      <c r="K21" s="100"/>
      <c r="L21" s="100"/>
      <c r="M21" s="100"/>
      <c r="N21" s="101"/>
    </row>
    <row r="22" spans="1:14" ht="41.4">
      <c r="B22" s="55" t="s">
        <v>11</v>
      </c>
      <c r="C22" s="56" t="s">
        <v>658</v>
      </c>
      <c r="D22" s="57">
        <v>2500</v>
      </c>
      <c r="E22" s="57">
        <v>2750</v>
      </c>
      <c r="F22" s="57">
        <v>3000</v>
      </c>
      <c r="G22" s="57">
        <v>3500</v>
      </c>
      <c r="I22" s="64" t="s">
        <v>11</v>
      </c>
      <c r="J22" s="65" t="s">
        <v>658</v>
      </c>
      <c r="K22" s="66">
        <v>2500</v>
      </c>
      <c r="L22" s="66">
        <v>2750</v>
      </c>
      <c r="M22" s="66">
        <v>3000</v>
      </c>
      <c r="N22" s="66">
        <v>3500</v>
      </c>
    </row>
    <row r="23" spans="1:14" ht="15.6">
      <c r="A23" s="58" t="s">
        <v>32</v>
      </c>
      <c r="B23" s="59" t="s">
        <v>33</v>
      </c>
      <c r="C23" s="60">
        <f>VLOOKUP(A23,'(A) Current Law'!$A$8:$W$303,14,)</f>
        <v>2937852</v>
      </c>
      <c r="D23" s="61">
        <f>VLOOKUP(A23,'(B) $2500'!$A$10:$AD$305,13,)</f>
        <v>3083224</v>
      </c>
      <c r="E23" s="61">
        <f>VLOOKUP(A23,'(C) $2750'!$A$10:$AD$305,13,)</f>
        <v>3575458</v>
      </c>
      <c r="F23" s="61">
        <f>VLOOKUP(A23,'(D) $3000'!$A$10:$AD$305,13,)</f>
        <v>4044773</v>
      </c>
      <c r="G23" s="61">
        <f>VLOOKUP(A23,'(E) $3500'!$A$10:$AD$305,13,)</f>
        <v>4922708</v>
      </c>
      <c r="I23" s="67" t="s">
        <v>33</v>
      </c>
      <c r="J23" s="70">
        <f>C23/1000000</f>
        <v>2.9378519999999999</v>
      </c>
      <c r="K23" s="70">
        <f>D23/1000000</f>
        <v>3.083224</v>
      </c>
      <c r="L23" s="70">
        <f>E23/1000000</f>
        <v>3.5754579999999998</v>
      </c>
      <c r="M23" s="70">
        <f>F23/1000000</f>
        <v>4.0447730000000002</v>
      </c>
      <c r="N23" s="70">
        <f>G23/1000000</f>
        <v>4.9227080000000001</v>
      </c>
    </row>
    <row r="24" spans="1:14" ht="31.2">
      <c r="A24" s="58" t="s">
        <v>36</v>
      </c>
      <c r="B24" s="59" t="s">
        <v>37</v>
      </c>
      <c r="C24" s="60">
        <f>VLOOKUP(A24,'(A) Current Law'!$A$8:$W$303,14,)</f>
        <v>6318690</v>
      </c>
      <c r="D24" s="61">
        <f>VLOOKUP(A24,'(B) $2500'!$A$10:$AD$305,13,)</f>
        <v>7229960</v>
      </c>
      <c r="E24" s="61">
        <f>VLOOKUP(A24,'(C) $2750'!$A$10:$AD$305,13,)</f>
        <v>8073621</v>
      </c>
      <c r="F24" s="61">
        <f>VLOOKUP(A24,'(D) $3000'!$A$10:$AD$305,13,)</f>
        <v>8897060</v>
      </c>
      <c r="G24" s="61">
        <f>VLOOKUP(A24,'(E) $3500'!$A$10:$AD$305,13,)</f>
        <v>10513840</v>
      </c>
      <c r="I24" s="67" t="s">
        <v>37</v>
      </c>
      <c r="J24" s="70">
        <f t="shared" ref="J24:J37" si="1">C24/1000000</f>
        <v>6.3186900000000001</v>
      </c>
      <c r="K24" s="70">
        <f t="shared" ref="K24:K37" si="2">D24/1000000</f>
        <v>7.2299600000000002</v>
      </c>
      <c r="L24" s="70">
        <f t="shared" ref="L24:L37" si="3">E24/1000000</f>
        <v>8.0736209999999993</v>
      </c>
      <c r="M24" s="70">
        <f t="shared" ref="M24:M37" si="4">F24/1000000</f>
        <v>8.8970599999999997</v>
      </c>
      <c r="N24" s="70">
        <f t="shared" ref="N24:N37" si="5">G24/1000000</f>
        <v>10.51384</v>
      </c>
    </row>
    <row r="25" spans="1:14" ht="15.6">
      <c r="A25" s="58" t="s">
        <v>38</v>
      </c>
      <c r="B25" s="59" t="s">
        <v>39</v>
      </c>
      <c r="C25" s="60">
        <f>VLOOKUP(A25,'(A) Current Law'!$A$8:$W$303,14,)</f>
        <v>0</v>
      </c>
      <c r="D25" s="61">
        <f>VLOOKUP(A25,'(B) $2500'!$A$10:$AD$305,13,)</f>
        <v>0</v>
      </c>
      <c r="E25" s="61">
        <f>VLOOKUP(A25,'(C) $2750'!$A$10:$AD$305,13,)</f>
        <v>0</v>
      </c>
      <c r="F25" s="61">
        <f>VLOOKUP(A25,'(D) $3000'!$A$10:$AD$305,13,)</f>
        <v>0</v>
      </c>
      <c r="G25" s="61">
        <f>VLOOKUP(A25,'(E) $3500'!$A$10:$AD$305,13,)</f>
        <v>0</v>
      </c>
      <c r="I25" s="67" t="s">
        <v>39</v>
      </c>
      <c r="J25" s="70">
        <f t="shared" si="1"/>
        <v>0</v>
      </c>
      <c r="K25" s="70">
        <f t="shared" si="2"/>
        <v>0</v>
      </c>
      <c r="L25" s="70">
        <f t="shared" si="3"/>
        <v>0</v>
      </c>
      <c r="M25" s="70">
        <f t="shared" si="4"/>
        <v>0</v>
      </c>
      <c r="N25" s="70">
        <f t="shared" si="5"/>
        <v>0</v>
      </c>
    </row>
    <row r="26" spans="1:14" ht="31.2">
      <c r="A26" s="58" t="s">
        <v>76</v>
      </c>
      <c r="B26" s="59" t="s">
        <v>77</v>
      </c>
      <c r="C26" s="60">
        <f>VLOOKUP(A26,'(A) Current Law'!$A$8:$W$303,14,)</f>
        <v>3704425</v>
      </c>
      <c r="D26" s="61">
        <f>VLOOKUP(A26,'(B) $2500'!$A$10:$AD$305,13,)</f>
        <v>3742466</v>
      </c>
      <c r="E26" s="61">
        <f>VLOOKUP(A26,'(C) $2750'!$A$10:$AD$305,13,)</f>
        <v>4253100</v>
      </c>
      <c r="F26" s="61">
        <f>VLOOKUP(A26,'(D) $3000'!$A$10:$AD$305,13,)</f>
        <v>4745954</v>
      </c>
      <c r="G26" s="61">
        <f>VLOOKUP(A26,'(E) $3500'!$A$10:$AD$305,13,)</f>
        <v>5692447</v>
      </c>
      <c r="I26" s="67" t="s">
        <v>77</v>
      </c>
      <c r="J26" s="70">
        <f t="shared" si="1"/>
        <v>3.7044250000000001</v>
      </c>
      <c r="K26" s="70">
        <f t="shared" si="2"/>
        <v>3.7424659999999998</v>
      </c>
      <c r="L26" s="70">
        <f t="shared" si="3"/>
        <v>4.2530999999999999</v>
      </c>
      <c r="M26" s="70">
        <f t="shared" si="4"/>
        <v>4.7459540000000002</v>
      </c>
      <c r="N26" s="70">
        <f t="shared" si="5"/>
        <v>5.6924469999999996</v>
      </c>
    </row>
    <row r="27" spans="1:14" ht="31.2">
      <c r="A27" s="58" t="s">
        <v>78</v>
      </c>
      <c r="B27" s="59" t="s">
        <v>79</v>
      </c>
      <c r="C27" s="60">
        <f>VLOOKUP(A27,'(A) Current Law'!$A$8:$W$303,14,)</f>
        <v>4867738</v>
      </c>
      <c r="D27" s="61">
        <f>VLOOKUP(A27,'(B) $2500'!$A$10:$AD$305,13,)</f>
        <v>5716766</v>
      </c>
      <c r="E27" s="61">
        <f>VLOOKUP(A27,'(C) $2750'!$A$10:$AD$305,13,)</f>
        <v>6419926</v>
      </c>
      <c r="F27" s="61">
        <f>VLOOKUP(A27,'(D) $3000'!$A$10:$AD$305,13,)</f>
        <v>7096857</v>
      </c>
      <c r="G27" s="61">
        <f>VLOOKUP(A27,'(E) $3500'!$A$10:$AD$305,13,)</f>
        <v>8423371</v>
      </c>
      <c r="I27" s="67" t="s">
        <v>79</v>
      </c>
      <c r="J27" s="70">
        <f t="shared" si="1"/>
        <v>4.8677380000000001</v>
      </c>
      <c r="K27" s="70">
        <f t="shared" si="2"/>
        <v>5.7167659999999998</v>
      </c>
      <c r="L27" s="70">
        <f t="shared" si="3"/>
        <v>6.4199260000000002</v>
      </c>
      <c r="M27" s="70">
        <f t="shared" si="4"/>
        <v>7.096857</v>
      </c>
      <c r="N27" s="70">
        <f t="shared" si="5"/>
        <v>8.4233709999999995</v>
      </c>
    </row>
    <row r="28" spans="1:14" ht="15.6">
      <c r="A28" s="62" t="s">
        <v>166</v>
      </c>
      <c r="B28" s="63" t="s">
        <v>167</v>
      </c>
      <c r="C28" s="60">
        <f>VLOOKUP(A28,'(A) Current Law'!$A$8:$W$303,14,)</f>
        <v>992064</v>
      </c>
      <c r="D28" s="61">
        <f>VLOOKUP(A28,'(B) $2500'!$A$10:$AD$305,13,)</f>
        <v>252213</v>
      </c>
      <c r="E28" s="61">
        <f>VLOOKUP(A28,'(C) $2750'!$A$10:$AD$305,13,)</f>
        <v>571876</v>
      </c>
      <c r="F28" s="61">
        <f>VLOOKUP(A28,'(D) $3000'!$A$10:$AD$305,13,)</f>
        <v>857521</v>
      </c>
      <c r="G28" s="61">
        <f>VLOOKUP(A28,'(E) $3500'!$A$10:$AD$305,13,)</f>
        <v>1328317</v>
      </c>
      <c r="I28" s="68" t="s">
        <v>167</v>
      </c>
      <c r="J28" s="70">
        <f t="shared" si="1"/>
        <v>0.99206399999999995</v>
      </c>
      <c r="K28" s="70">
        <f t="shared" si="2"/>
        <v>0.25221300000000002</v>
      </c>
      <c r="L28" s="70">
        <f t="shared" si="3"/>
        <v>0.57187600000000005</v>
      </c>
      <c r="M28" s="70">
        <f t="shared" si="4"/>
        <v>0.85752099999999998</v>
      </c>
      <c r="N28" s="70">
        <f t="shared" si="5"/>
        <v>1.328317</v>
      </c>
    </row>
    <row r="29" spans="1:14" ht="15.6">
      <c r="A29" s="62" t="s">
        <v>210</v>
      </c>
      <c r="B29" s="63" t="s">
        <v>211</v>
      </c>
      <c r="C29" s="60">
        <f>VLOOKUP(A29,'(A) Current Law'!$A$8:$W$303,14,)</f>
        <v>1632029</v>
      </c>
      <c r="D29" s="61">
        <f>VLOOKUP(A29,'(B) $2500'!$A$10:$AD$305,13,)</f>
        <v>0</v>
      </c>
      <c r="E29" s="61">
        <f>VLOOKUP(A29,'(C) $2750'!$A$10:$AD$305,13,)</f>
        <v>242333</v>
      </c>
      <c r="F29" s="61">
        <f>VLOOKUP(A29,'(D) $3000'!$A$10:$AD$305,13,)</f>
        <v>484580</v>
      </c>
      <c r="G29" s="61">
        <f>VLOOKUP(A29,'(E) $3500'!$A$10:$AD$305,13,)</f>
        <v>872483</v>
      </c>
      <c r="I29" s="68" t="s">
        <v>211</v>
      </c>
      <c r="J29" s="70">
        <f t="shared" si="1"/>
        <v>1.632029</v>
      </c>
      <c r="K29" s="70">
        <f t="shared" si="2"/>
        <v>0</v>
      </c>
      <c r="L29" s="70">
        <f t="shared" si="3"/>
        <v>0.24233299999999999</v>
      </c>
      <c r="M29" s="70">
        <f t="shared" si="4"/>
        <v>0.48458000000000001</v>
      </c>
      <c r="N29" s="70">
        <f t="shared" si="5"/>
        <v>0.87248300000000001</v>
      </c>
    </row>
    <row r="30" spans="1:14" ht="15.6">
      <c r="A30" s="62" t="s">
        <v>222</v>
      </c>
      <c r="B30" s="63" t="s">
        <v>223</v>
      </c>
      <c r="C30" s="60">
        <f>VLOOKUP(A30,'(A) Current Law'!$A$8:$W$303,14,)</f>
        <v>0</v>
      </c>
      <c r="D30" s="61">
        <f>VLOOKUP(A30,'(B) $2500'!$A$10:$AD$305,13,)</f>
        <v>0</v>
      </c>
      <c r="E30" s="61">
        <f>VLOOKUP(A30,'(C) $2750'!$A$10:$AD$305,13,)</f>
        <v>0</v>
      </c>
      <c r="F30" s="61">
        <f>VLOOKUP(A30,'(D) $3000'!$A$10:$AD$305,13,)</f>
        <v>0</v>
      </c>
      <c r="G30" s="61">
        <f>VLOOKUP(A30,'(E) $3500'!$A$10:$AD$305,13,)</f>
        <v>0</v>
      </c>
      <c r="I30" s="68" t="s">
        <v>223</v>
      </c>
      <c r="J30" s="70">
        <f t="shared" si="1"/>
        <v>0</v>
      </c>
      <c r="K30" s="70">
        <f t="shared" si="2"/>
        <v>0</v>
      </c>
      <c r="L30" s="70">
        <f t="shared" si="3"/>
        <v>0</v>
      </c>
      <c r="M30" s="70">
        <f t="shared" si="4"/>
        <v>0</v>
      </c>
      <c r="N30" s="70">
        <f t="shared" si="5"/>
        <v>0</v>
      </c>
    </row>
    <row r="31" spans="1:14" ht="15.6">
      <c r="A31" s="62" t="s">
        <v>232</v>
      </c>
      <c r="B31" s="63" t="s">
        <v>233</v>
      </c>
      <c r="C31" s="60">
        <f>VLOOKUP(A31,'(A) Current Law'!$A$8:$W$303,14,)</f>
        <v>10622756</v>
      </c>
      <c r="D31" s="61">
        <f>VLOOKUP(A31,'(B) $2500'!$A$10:$AD$305,13,)</f>
        <v>10437798</v>
      </c>
      <c r="E31" s="61">
        <f>VLOOKUP(A31,'(C) $2750'!$A$10:$AD$305,13,)</f>
        <v>11591107</v>
      </c>
      <c r="F31" s="61">
        <f>VLOOKUP(A31,'(D) $3000'!$A$10:$AD$305,13,)</f>
        <v>12726044</v>
      </c>
      <c r="G31" s="61">
        <f>VLOOKUP(A31,'(E) $3500'!$A$10:$AD$305,13,)</f>
        <v>14967882</v>
      </c>
      <c r="I31" s="68" t="s">
        <v>233</v>
      </c>
      <c r="J31" s="70">
        <f t="shared" si="1"/>
        <v>10.622756000000001</v>
      </c>
      <c r="K31" s="70">
        <f t="shared" si="2"/>
        <v>10.437798000000001</v>
      </c>
      <c r="L31" s="70">
        <f t="shared" si="3"/>
        <v>11.591106999999999</v>
      </c>
      <c r="M31" s="70">
        <f t="shared" si="4"/>
        <v>12.726044</v>
      </c>
      <c r="N31" s="70">
        <f t="shared" si="5"/>
        <v>14.967881999999999</v>
      </c>
    </row>
    <row r="32" spans="1:14" ht="15.6">
      <c r="A32" s="62" t="s">
        <v>318</v>
      </c>
      <c r="B32" s="63" t="s">
        <v>319</v>
      </c>
      <c r="C32" s="60">
        <f>VLOOKUP(A32,'(A) Current Law'!$A$8:$W$303,14,)</f>
        <v>0</v>
      </c>
      <c r="D32" s="61">
        <f>VLOOKUP(A32,'(B) $2500'!$A$10:$AD$305,13,)</f>
        <v>0</v>
      </c>
      <c r="E32" s="61">
        <f>VLOOKUP(A32,'(C) $2750'!$A$10:$AD$305,13,)</f>
        <v>0</v>
      </c>
      <c r="F32" s="61">
        <f>VLOOKUP(A32,'(D) $3000'!$A$10:$AD$305,13,)</f>
        <v>0</v>
      </c>
      <c r="G32" s="61">
        <f>VLOOKUP(A32,'(E) $3500'!$A$10:$AD$305,13,)</f>
        <v>0</v>
      </c>
      <c r="I32" s="68" t="s">
        <v>319</v>
      </c>
      <c r="J32" s="70">
        <f t="shared" si="1"/>
        <v>0</v>
      </c>
      <c r="K32" s="70">
        <f t="shared" si="2"/>
        <v>0</v>
      </c>
      <c r="L32" s="70">
        <f t="shared" si="3"/>
        <v>0</v>
      </c>
      <c r="M32" s="70">
        <f t="shared" si="4"/>
        <v>0</v>
      </c>
      <c r="N32" s="70">
        <f t="shared" si="5"/>
        <v>0</v>
      </c>
    </row>
    <row r="33" spans="1:14" ht="31.2">
      <c r="A33" s="62" t="s">
        <v>344</v>
      </c>
      <c r="B33" s="63" t="s">
        <v>345</v>
      </c>
      <c r="C33" s="60">
        <f>VLOOKUP(A33,'(A) Current Law'!$A$8:$W$303,14,)</f>
        <v>1352938</v>
      </c>
      <c r="D33" s="61">
        <f>VLOOKUP(A33,'(B) $2500'!$A$10:$AD$305,13,)</f>
        <v>1637290</v>
      </c>
      <c r="E33" s="61">
        <f>VLOOKUP(A33,'(C) $2750'!$A$10:$AD$305,13,)</f>
        <v>2011751</v>
      </c>
      <c r="F33" s="61">
        <f>VLOOKUP(A33,'(D) $3000'!$A$10:$AD$305,13,)</f>
        <v>2341967</v>
      </c>
      <c r="G33" s="61">
        <f>VLOOKUP(A33,'(E) $3500'!$A$10:$AD$305,13,)</f>
        <v>2955641</v>
      </c>
      <c r="I33" s="68" t="s">
        <v>345</v>
      </c>
      <c r="J33" s="70">
        <f t="shared" si="1"/>
        <v>1.352938</v>
      </c>
      <c r="K33" s="70">
        <f t="shared" si="2"/>
        <v>1.6372899999999999</v>
      </c>
      <c r="L33" s="70">
        <f t="shared" si="3"/>
        <v>2.0117509999999998</v>
      </c>
      <c r="M33" s="70">
        <f t="shared" si="4"/>
        <v>2.3419669999999999</v>
      </c>
      <c r="N33" s="70">
        <f t="shared" si="5"/>
        <v>2.955641</v>
      </c>
    </row>
    <row r="34" spans="1:14" ht="15.6">
      <c r="A34" s="62" t="s">
        <v>390</v>
      </c>
      <c r="B34" s="63" t="s">
        <v>391</v>
      </c>
      <c r="C34" s="60">
        <f>VLOOKUP(A34,'(A) Current Law'!$A$8:$W$303,14,)</f>
        <v>12338265</v>
      </c>
      <c r="D34" s="61">
        <f>VLOOKUP(A34,'(B) $2500'!$A$10:$AD$305,13,)</f>
        <v>11341778</v>
      </c>
      <c r="E34" s="61">
        <f>VLOOKUP(A34,'(C) $2750'!$A$10:$AD$305,13,)</f>
        <v>12552946</v>
      </c>
      <c r="F34" s="61">
        <f>VLOOKUP(A34,'(D) $3000'!$A$10:$AD$305,13,)</f>
        <v>13751239</v>
      </c>
      <c r="G34" s="61">
        <f>VLOOKUP(A34,'(E) $3500'!$A$10:$AD$305,13,)</f>
        <v>16126369</v>
      </c>
      <c r="I34" s="68" t="s">
        <v>391</v>
      </c>
      <c r="J34" s="70">
        <f t="shared" si="1"/>
        <v>12.338265</v>
      </c>
      <c r="K34" s="70">
        <f t="shared" si="2"/>
        <v>11.341778</v>
      </c>
      <c r="L34" s="70">
        <f t="shared" si="3"/>
        <v>12.552946</v>
      </c>
      <c r="M34" s="70">
        <f t="shared" si="4"/>
        <v>13.751239</v>
      </c>
      <c r="N34" s="70">
        <f t="shared" si="5"/>
        <v>16.126369</v>
      </c>
    </row>
    <row r="35" spans="1:14" ht="15.6">
      <c r="A35" s="62" t="s">
        <v>432</v>
      </c>
      <c r="B35" s="63" t="s">
        <v>433</v>
      </c>
      <c r="C35" s="60">
        <f>VLOOKUP(A35,'(A) Current Law'!$A$8:$W$303,14,)</f>
        <v>0</v>
      </c>
      <c r="D35" s="61">
        <f>VLOOKUP(A35,'(B) $2500'!$A$10:$AD$305,13,)</f>
        <v>0</v>
      </c>
      <c r="E35" s="61">
        <f>VLOOKUP(A35,'(C) $2750'!$A$10:$AD$305,13,)</f>
        <v>0</v>
      </c>
      <c r="F35" s="61">
        <f>VLOOKUP(A35,'(D) $3000'!$A$10:$AD$305,13,)</f>
        <v>0</v>
      </c>
      <c r="G35" s="61">
        <f>VLOOKUP(A35,'(E) $3500'!$A$10:$AD$305,13,)</f>
        <v>0</v>
      </c>
      <c r="I35" s="68" t="s">
        <v>433</v>
      </c>
      <c r="J35" s="70">
        <f t="shared" si="1"/>
        <v>0</v>
      </c>
      <c r="K35" s="70">
        <f t="shared" si="2"/>
        <v>0</v>
      </c>
      <c r="L35" s="70">
        <f t="shared" si="3"/>
        <v>0</v>
      </c>
      <c r="M35" s="70">
        <f t="shared" si="4"/>
        <v>0</v>
      </c>
      <c r="N35" s="70">
        <f t="shared" si="5"/>
        <v>0</v>
      </c>
    </row>
    <row r="36" spans="1:14" ht="15.6">
      <c r="A36" s="62" t="s">
        <v>606</v>
      </c>
      <c r="B36" s="63" t="s">
        <v>607</v>
      </c>
      <c r="C36" s="60">
        <f>VLOOKUP(A36,'(A) Current Law'!$A$8:$W$303,14,)</f>
        <v>15338781</v>
      </c>
      <c r="D36" s="61">
        <f>VLOOKUP(A36,'(B) $2500'!$A$10:$AD$305,13,)</f>
        <v>11081742</v>
      </c>
      <c r="E36" s="61">
        <f>VLOOKUP(A36,'(C) $2750'!$A$10:$AD$305,13,)</f>
        <v>12275848</v>
      </c>
      <c r="F36" s="61">
        <f>VLOOKUP(A36,'(D) $3000'!$A$10:$AD$305,13,)</f>
        <v>13455581</v>
      </c>
      <c r="G36" s="61">
        <f>VLOOKUP(A36,'(E) $3500'!$A$10:$AD$305,13,)</f>
        <v>15792779</v>
      </c>
      <c r="I36" s="68" t="s">
        <v>607</v>
      </c>
      <c r="J36" s="70">
        <f t="shared" si="1"/>
        <v>15.338781000000001</v>
      </c>
      <c r="K36" s="70">
        <f t="shared" si="2"/>
        <v>11.081742</v>
      </c>
      <c r="L36" s="70">
        <f t="shared" si="3"/>
        <v>12.275848</v>
      </c>
      <c r="M36" s="70">
        <f t="shared" si="4"/>
        <v>13.455581</v>
      </c>
      <c r="N36" s="70">
        <f t="shared" si="5"/>
        <v>15.792778999999999</v>
      </c>
    </row>
    <row r="37" spans="1:14" ht="15.6">
      <c r="B37" s="63" t="s">
        <v>657</v>
      </c>
      <c r="C37" s="61">
        <f>'(A) Current Law'!N6</f>
        <v>311895238</v>
      </c>
      <c r="D37" s="61">
        <f>'(B) $2500'!M8</f>
        <v>300312528</v>
      </c>
      <c r="E37" s="55">
        <f>'(C) $2750'!M8</f>
        <v>330408090</v>
      </c>
      <c r="F37" s="61">
        <f>'(D) $3000'!M8</f>
        <v>362064835</v>
      </c>
      <c r="G37" s="61">
        <f>'(E) $3500'!M8</f>
        <v>426488153</v>
      </c>
      <c r="I37" s="68" t="s">
        <v>657</v>
      </c>
      <c r="J37" s="71">
        <f t="shared" si="1"/>
        <v>311.89523800000001</v>
      </c>
      <c r="K37" s="71">
        <f t="shared" si="2"/>
        <v>300.31252799999999</v>
      </c>
      <c r="L37" s="71">
        <f t="shared" si="3"/>
        <v>330.40809000000002</v>
      </c>
      <c r="M37" s="71">
        <f t="shared" si="4"/>
        <v>362.06483500000002</v>
      </c>
      <c r="N37" s="71">
        <f t="shared" si="5"/>
        <v>426.48815300000001</v>
      </c>
    </row>
    <row r="43" spans="1:14" ht="41.4" customHeight="1">
      <c r="B43" s="102" t="s">
        <v>660</v>
      </c>
      <c r="C43" s="103"/>
      <c r="D43" s="103"/>
      <c r="E43" s="103"/>
      <c r="F43" s="103"/>
      <c r="G43" s="104"/>
    </row>
    <row r="44" spans="1:14" ht="27.6">
      <c r="B44" s="72" t="s">
        <v>11</v>
      </c>
      <c r="C44" s="73" t="s">
        <v>658</v>
      </c>
      <c r="D44" s="74">
        <v>2500</v>
      </c>
      <c r="E44" s="74">
        <v>2750</v>
      </c>
      <c r="F44" s="74">
        <v>3000</v>
      </c>
      <c r="G44" s="74">
        <v>3500</v>
      </c>
    </row>
    <row r="45" spans="1:14" ht="15.6">
      <c r="A45" s="58" t="s">
        <v>32</v>
      </c>
      <c r="B45" s="67" t="s">
        <v>33</v>
      </c>
      <c r="C45" s="75">
        <f>VLOOKUP(A45,'(A) Current Law'!$A$8:$W$303,15,)</f>
        <v>1.548</v>
      </c>
      <c r="D45" s="76">
        <f>VLOOKUP(A45,'(B) $2500'!$A$10:$AD$305,14,)</f>
        <v>1.615</v>
      </c>
      <c r="E45" s="76">
        <f>VLOOKUP(A45,'(C) $2750'!$A$10:$AD$305,14,)</f>
        <v>1.776</v>
      </c>
      <c r="F45" s="76">
        <f>VLOOKUP(A45,'(D) $3000'!$A$10:$AD$305,14,)</f>
        <v>1.9379999999999999</v>
      </c>
      <c r="G45" s="76">
        <f>VLOOKUP(A45,'(E) $3500'!$A$10:$AD$305,14,)</f>
        <v>2.2610000000000001</v>
      </c>
    </row>
    <row r="46" spans="1:14" ht="15.6">
      <c r="A46" s="58" t="s">
        <v>36</v>
      </c>
      <c r="B46" s="67" t="s">
        <v>37</v>
      </c>
      <c r="C46" s="75">
        <f>VLOOKUP(A46,'(A) Current Law'!$A$8:$W$303,15,)</f>
        <v>2.2040000000000002</v>
      </c>
      <c r="D46" s="76">
        <f>VLOOKUP(A46,'(B) $2500'!$A$10:$AD$305,14,)</f>
        <v>2.3919999999999999</v>
      </c>
      <c r="E46" s="76">
        <f>VLOOKUP(A46,'(C) $2750'!$A$10:$AD$305,14,)</f>
        <v>2.6309999999999998</v>
      </c>
      <c r="F46" s="76">
        <f>VLOOKUP(A46,'(D) $3000'!$A$10:$AD$305,14,)</f>
        <v>2.87</v>
      </c>
      <c r="G46" s="76">
        <f>VLOOKUP(A46,'(E) $3500'!$A$10:$AD$305,14,)</f>
        <v>3.3490000000000002</v>
      </c>
    </row>
    <row r="47" spans="1:14" ht="15.6">
      <c r="A47" s="58" t="s">
        <v>38</v>
      </c>
      <c r="B47" s="67" t="s">
        <v>39</v>
      </c>
      <c r="C47" s="75">
        <f>VLOOKUP(A47,'(A) Current Law'!$A$8:$W$303,15,)</f>
        <v>0.40100000000000002</v>
      </c>
      <c r="D47" s="76">
        <f>VLOOKUP(A47,'(B) $2500'!$A$10:$AD$305,14,)</f>
        <v>0.46700000000000003</v>
      </c>
      <c r="E47" s="76">
        <f>VLOOKUP(A47,'(C) $2750'!$A$10:$AD$305,14,)</f>
        <v>0.495</v>
      </c>
      <c r="F47" s="76">
        <f>VLOOKUP(A47,'(D) $3000'!$A$10:$AD$305,14,)</f>
        <v>0.54</v>
      </c>
      <c r="G47" s="76">
        <f>VLOOKUP(A47,'(E) $3500'!$A$10:$AD$305,14,)</f>
        <v>0.63</v>
      </c>
    </row>
    <row r="48" spans="1:14" ht="15.6">
      <c r="A48" s="58" t="s">
        <v>76</v>
      </c>
      <c r="B48" s="67" t="s">
        <v>77</v>
      </c>
      <c r="C48" s="75">
        <f>VLOOKUP(A48,'(A) Current Law'!$A$8:$W$303,15,)</f>
        <v>1.74</v>
      </c>
      <c r="D48" s="76">
        <f>VLOOKUP(A48,'(B) $2500'!$A$10:$AD$305,14,)</f>
        <v>1.798</v>
      </c>
      <c r="E48" s="76">
        <f>VLOOKUP(A48,'(C) $2750'!$A$10:$AD$305,14,)</f>
        <v>1.9770000000000001</v>
      </c>
      <c r="F48" s="76">
        <f>VLOOKUP(A48,'(D) $3000'!$A$10:$AD$305,14,)</f>
        <v>2.157</v>
      </c>
      <c r="G48" s="76">
        <f>VLOOKUP(A48,'(E) $3500'!$A$10:$AD$305,14,)</f>
        <v>2.5169999999999999</v>
      </c>
    </row>
    <row r="49" spans="1:7" ht="15.6">
      <c r="A49" s="58" t="s">
        <v>78</v>
      </c>
      <c r="B49" s="67" t="s">
        <v>79</v>
      </c>
      <c r="C49" s="75">
        <f>VLOOKUP(A49,'(A) Current Law'!$A$8:$W$303,15,)</f>
        <v>1.9379999999999999</v>
      </c>
      <c r="D49" s="76">
        <f>VLOOKUP(A49,'(B) $2500'!$A$10:$AD$305,14,)</f>
        <v>2.1080000000000001</v>
      </c>
      <c r="E49" s="76">
        <f>VLOOKUP(A49,'(C) $2750'!$A$10:$AD$305,14,)</f>
        <v>2.319</v>
      </c>
      <c r="F49" s="76">
        <f>VLOOKUP(A49,'(D) $3000'!$A$10:$AD$305,14,)</f>
        <v>2.5289999999999999</v>
      </c>
      <c r="G49" s="76">
        <f>VLOOKUP(A49,'(E) $3500'!$A$10:$AD$305,14,)</f>
        <v>2.9510000000000001</v>
      </c>
    </row>
    <row r="50" spans="1:7" ht="15.6">
      <c r="A50" s="62" t="s">
        <v>166</v>
      </c>
      <c r="B50" s="68" t="s">
        <v>167</v>
      </c>
      <c r="C50" s="75">
        <f>VLOOKUP(A50,'(A) Current Law'!$A$8:$W$303,15,)</f>
        <v>1.3260000000000001</v>
      </c>
      <c r="D50" s="76">
        <f>VLOOKUP(A50,'(B) $2500'!$A$10:$AD$305,14,)</f>
        <v>1.335</v>
      </c>
      <c r="E50" s="76">
        <f>VLOOKUP(A50,'(C) $2750'!$A$10:$AD$305,14,)</f>
        <v>1.468</v>
      </c>
      <c r="F50" s="76">
        <f>VLOOKUP(A50,'(D) $3000'!$A$10:$AD$305,14,)</f>
        <v>1.6020000000000001</v>
      </c>
      <c r="G50" s="76">
        <f>VLOOKUP(A50,'(E) $3500'!$A$10:$AD$305,14,)</f>
        <v>1.869</v>
      </c>
    </row>
    <row r="51" spans="1:7" ht="15.6">
      <c r="A51" s="62" t="s">
        <v>210</v>
      </c>
      <c r="B51" s="68" t="s">
        <v>211</v>
      </c>
      <c r="C51" s="75">
        <f>VLOOKUP(A51,'(A) Current Law'!$A$8:$W$303,15,)</f>
        <v>1.3680000000000001</v>
      </c>
      <c r="D51" s="76">
        <f>VLOOKUP(A51,'(B) $2500'!$A$10:$AD$305,14,)</f>
        <v>1.3169999999999999</v>
      </c>
      <c r="E51" s="76">
        <f>VLOOKUP(A51,'(C) $2750'!$A$10:$AD$305,14,)</f>
        <v>1.4490000000000001</v>
      </c>
      <c r="F51" s="76">
        <f>VLOOKUP(A51,'(D) $3000'!$A$10:$AD$305,14,)</f>
        <v>1.581</v>
      </c>
      <c r="G51" s="76">
        <f>VLOOKUP(A51,'(E) $3500'!$A$10:$AD$305,14,)</f>
        <v>1.8440000000000001</v>
      </c>
    </row>
    <row r="52" spans="1:7" ht="15.6">
      <c r="A52" s="62" t="s">
        <v>222</v>
      </c>
      <c r="B52" s="68" t="s">
        <v>223</v>
      </c>
      <c r="C52" s="75">
        <f>VLOOKUP(A52,'(A) Current Law'!$A$8:$W$303,15,)</f>
        <v>0.79300000000000004</v>
      </c>
      <c r="D52" s="76">
        <f>VLOOKUP(A52,'(B) $2500'!$A$10:$AD$305,14,)</f>
        <v>0.93700000000000006</v>
      </c>
      <c r="E52" s="76">
        <f>VLOOKUP(A52,'(C) $2750'!$A$10:$AD$305,14,)</f>
        <v>1.0309999999999999</v>
      </c>
      <c r="F52" s="76">
        <f>VLOOKUP(A52,'(D) $3000'!$A$10:$AD$305,14,)</f>
        <v>1.125</v>
      </c>
      <c r="G52" s="76">
        <f>VLOOKUP(A52,'(E) $3500'!$A$10:$AD$305,14,)</f>
        <v>1.3120000000000001</v>
      </c>
    </row>
    <row r="53" spans="1:7" ht="15.6">
      <c r="A53" s="62" t="s">
        <v>232</v>
      </c>
      <c r="B53" s="68" t="s">
        <v>233</v>
      </c>
      <c r="C53" s="75">
        <f>VLOOKUP(A53,'(A) Current Law'!$A$8:$W$303,15,)</f>
        <v>3</v>
      </c>
      <c r="D53" s="76">
        <f>VLOOKUP(A53,'(B) $2500'!$A$10:$AD$305,14,)</f>
        <v>3.0230000000000001</v>
      </c>
      <c r="E53" s="76">
        <f>VLOOKUP(A53,'(C) $2750'!$A$10:$AD$305,14,)</f>
        <v>3.3250000000000002</v>
      </c>
      <c r="F53" s="76">
        <f>VLOOKUP(A53,'(D) $3000'!$A$10:$AD$305,14,)</f>
        <v>3.6269999999999998</v>
      </c>
      <c r="G53" s="76">
        <f>VLOOKUP(A53,'(E) $3500'!$A$10:$AD$305,14,)</f>
        <v>4.2320000000000002</v>
      </c>
    </row>
    <row r="54" spans="1:7" ht="15.6">
      <c r="A54" s="62" t="s">
        <v>318</v>
      </c>
      <c r="B54" s="68" t="s">
        <v>319</v>
      </c>
      <c r="C54" s="75">
        <f>VLOOKUP(A54,'(A) Current Law'!$A$8:$W$303,15,)</f>
        <v>1.119</v>
      </c>
      <c r="D54" s="76">
        <f>VLOOKUP(A54,'(B) $2500'!$A$10:$AD$305,14,)</f>
        <v>1.1459999999999999</v>
      </c>
      <c r="E54" s="76">
        <f>VLOOKUP(A54,'(C) $2750'!$A$10:$AD$305,14,)</f>
        <v>1.26</v>
      </c>
      <c r="F54" s="76">
        <f>VLOOKUP(A54,'(D) $3000'!$A$10:$AD$305,14,)</f>
        <v>1.375</v>
      </c>
      <c r="G54" s="76">
        <f>VLOOKUP(A54,'(E) $3500'!$A$10:$AD$305,14,)</f>
        <v>1.6040000000000001</v>
      </c>
    </row>
    <row r="55" spans="1:7" ht="15.6">
      <c r="A55" s="62" t="s">
        <v>344</v>
      </c>
      <c r="B55" s="68" t="s">
        <v>345</v>
      </c>
      <c r="C55" s="75">
        <f>VLOOKUP(A55,'(A) Current Law'!$A$8:$W$303,15,)</f>
        <v>1.3859999999999999</v>
      </c>
      <c r="D55" s="76">
        <f>VLOOKUP(A55,'(B) $2500'!$A$10:$AD$305,14,)</f>
        <v>1.464</v>
      </c>
      <c r="E55" s="76">
        <f>VLOOKUP(A55,'(C) $2750'!$A$10:$AD$305,14,)</f>
        <v>1.611</v>
      </c>
      <c r="F55" s="76">
        <f>VLOOKUP(A55,'(D) $3000'!$A$10:$AD$305,14,)</f>
        <v>1.7569999999999999</v>
      </c>
      <c r="G55" s="76">
        <f>VLOOKUP(A55,'(E) $3500'!$A$10:$AD$305,14,)</f>
        <v>2.0499999999999998</v>
      </c>
    </row>
    <row r="56" spans="1:7" ht="15.6">
      <c r="A56" s="62" t="s">
        <v>390</v>
      </c>
      <c r="B56" s="68" t="s">
        <v>391</v>
      </c>
      <c r="C56" s="75">
        <f>VLOOKUP(A56,'(A) Current Law'!$A$8:$W$303,15,)</f>
        <v>4.141</v>
      </c>
      <c r="D56" s="76">
        <f>VLOOKUP(A56,'(B) $2500'!$A$10:$AD$305,14,)</f>
        <v>3.9620000000000002</v>
      </c>
      <c r="E56" s="76">
        <f>VLOOKUP(A56,'(C) $2750'!$A$10:$AD$305,14,)</f>
        <v>4.3579999999999997</v>
      </c>
      <c r="F56" s="76">
        <f>VLOOKUP(A56,'(D) $3000'!$A$10:$AD$305,14,)</f>
        <v>4.7539999999999996</v>
      </c>
      <c r="G56" s="76">
        <f>VLOOKUP(A56,'(E) $3500'!$A$10:$AD$305,14,)</f>
        <v>5.5460000000000003</v>
      </c>
    </row>
    <row r="57" spans="1:7" ht="15.6">
      <c r="A57" s="62" t="s">
        <v>432</v>
      </c>
      <c r="B57" s="68" t="s">
        <v>433</v>
      </c>
      <c r="C57" s="75">
        <f>VLOOKUP(A57,'(A) Current Law'!$A$8:$W$303,15,)</f>
        <v>0.88</v>
      </c>
      <c r="D57" s="76">
        <f>VLOOKUP(A57,'(B) $2500'!$A$10:$AD$305,14,)</f>
        <v>0.88500000000000001</v>
      </c>
      <c r="E57" s="76">
        <f>VLOOKUP(A57,'(C) $2750'!$A$10:$AD$305,14,)</f>
        <v>0.97299999999999998</v>
      </c>
      <c r="F57" s="76">
        <f>VLOOKUP(A57,'(D) $3000'!$A$10:$AD$305,14,)</f>
        <v>1.0620000000000001</v>
      </c>
      <c r="G57" s="76">
        <f>VLOOKUP(A57,'(E) $3500'!$A$10:$AD$305,14,)</f>
        <v>1.2390000000000001</v>
      </c>
    </row>
    <row r="58" spans="1:7" ht="15.6">
      <c r="A58" s="62" t="s">
        <v>606</v>
      </c>
      <c r="B58" s="68" t="s">
        <v>607</v>
      </c>
      <c r="C58" s="75">
        <f>VLOOKUP(A58,'(A) Current Law'!$A$8:$W$303,15,)</f>
        <v>4.4669999999999996</v>
      </c>
      <c r="D58" s="76">
        <f>VLOOKUP(A58,'(B) $2500'!$A$10:$AD$305,14,)</f>
        <v>3.6320000000000001</v>
      </c>
      <c r="E58" s="76">
        <f>VLOOKUP(A58,'(C) $2750'!$A$10:$AD$305,14,)</f>
        <v>3.9950000000000001</v>
      </c>
      <c r="F58" s="76">
        <f>VLOOKUP(A58,'(D) $3000'!$A$10:$AD$305,14,)</f>
        <v>4.3579999999999997</v>
      </c>
      <c r="G58" s="76">
        <f>VLOOKUP(A58,'(E) $3500'!$A$10:$AD$305,14,)</f>
        <v>5.085</v>
      </c>
    </row>
    <row r="59" spans="1:7" ht="15.6">
      <c r="B59" s="68" t="s">
        <v>657</v>
      </c>
      <c r="C59" s="76">
        <f>'(A) Current Law'!O6</f>
        <v>1.2669999999999999</v>
      </c>
      <c r="D59" s="76">
        <f>'(B) $2500'!N8</f>
        <v>1.32</v>
      </c>
      <c r="E59" s="76">
        <f>'(C) $2750'!N8</f>
        <v>1.4339999999999999</v>
      </c>
      <c r="F59" s="76">
        <f>'(D) $3000'!N8</f>
        <v>1.5509999999999999</v>
      </c>
      <c r="G59" s="76">
        <f>'(E) $3500'!N8</f>
        <v>1.79</v>
      </c>
    </row>
    <row r="62" spans="1:7">
      <c r="B62" s="105" t="s">
        <v>661</v>
      </c>
      <c r="C62" s="106"/>
      <c r="D62" s="106"/>
      <c r="E62" s="106"/>
      <c r="F62" s="106"/>
      <c r="G62" s="107"/>
    </row>
    <row r="63" spans="1:7" ht="27.6">
      <c r="B63" s="72" t="s">
        <v>11</v>
      </c>
      <c r="C63" s="73" t="s">
        <v>658</v>
      </c>
      <c r="D63" s="74">
        <v>2500</v>
      </c>
      <c r="E63" s="74">
        <v>2750</v>
      </c>
      <c r="F63" s="74">
        <v>3000</v>
      </c>
      <c r="G63" s="74">
        <v>3500</v>
      </c>
    </row>
    <row r="64" spans="1:7" ht="15.6">
      <c r="A64" s="58" t="s">
        <v>32</v>
      </c>
      <c r="B64" s="67" t="s">
        <v>33</v>
      </c>
      <c r="C64" s="75">
        <f>VLOOKUP(A64,'(A) Current Law'!$A$8:$W$303,16,)</f>
        <v>2.915434938781833</v>
      </c>
      <c r="D64" s="76">
        <f>VLOOKUP(A64,'(B) $2500'!$A$10:$AD$305,15,)</f>
        <v>2.9349779046963493</v>
      </c>
      <c r="E64" s="76">
        <f>VLOOKUP(A64,'(C) $2750'!$A$10:$AD$305,15,)</f>
        <v>3.2108793428740965</v>
      </c>
      <c r="F64" s="76">
        <f>VLOOKUP(A64,'(D) $3000'!$A$10:$AD$305,15,)</f>
        <v>3.4889736323900831</v>
      </c>
      <c r="G64" s="76">
        <f>VLOOKUP(A64,'(E) $3500'!$A$10:$AD$305,15,)</f>
        <v>4.0509694068483162</v>
      </c>
    </row>
    <row r="65" spans="1:7" ht="15.6">
      <c r="A65" s="58" t="s">
        <v>36</v>
      </c>
      <c r="B65" s="67" t="s">
        <v>37</v>
      </c>
      <c r="C65" s="75">
        <f>VLOOKUP(A65,'(A) Current Law'!$A$8:$W$303,16,)</f>
        <v>3.4706379048871927</v>
      </c>
      <c r="D65" s="76">
        <f>VLOOKUP(A65,'(B) $2500'!$A$10:$AD$305,15,)</f>
        <v>3.7120719142351151</v>
      </c>
      <c r="E65" s="76">
        <f>VLOOKUP(A65,'(C) $2750'!$A$10:$AD$305,15,)</f>
        <v>4.0653875319702086</v>
      </c>
      <c r="F65" s="76">
        <f>VLOOKUP(A65,'(D) $3000'!$A$10:$AD$305,15,)</f>
        <v>4.4217015618639826</v>
      </c>
      <c r="G65" s="76">
        <f>VLOOKUP(A65,'(E) $3500'!$A$10:$AD$305,15,)</f>
        <v>5.1387923953213921</v>
      </c>
    </row>
    <row r="66" spans="1:7" ht="15.6">
      <c r="A66" s="58" t="s">
        <v>38</v>
      </c>
      <c r="B66" s="67" t="s">
        <v>39</v>
      </c>
      <c r="C66" s="75">
        <f>VLOOKUP(A66,'(A) Current Law'!$A$8:$W$303,16,)</f>
        <v>0.99180920482579782</v>
      </c>
      <c r="D66" s="76">
        <f>VLOOKUP(A66,'(B) $2500'!$A$10:$AD$305,15,)</f>
        <v>0.93339004416200699</v>
      </c>
      <c r="E66" s="76">
        <f>VLOOKUP(A66,'(C) $2750'!$A$10:$AD$305,15,)</f>
        <v>0.99011352852746004</v>
      </c>
      <c r="F66" s="76">
        <f>VLOOKUP(A66,'(D) $3000'!$A$10:$AD$305,15,)</f>
        <v>1.0801238493026837</v>
      </c>
      <c r="G66" s="76">
        <f>VLOOKUP(A66,'(E) $3500'!$A$10:$AD$305,15,)</f>
        <v>1.260144490853131</v>
      </c>
    </row>
    <row r="67" spans="1:7" ht="15.6">
      <c r="A67" s="58" t="s">
        <v>76</v>
      </c>
      <c r="B67" s="67" t="s">
        <v>77</v>
      </c>
      <c r="C67" s="75">
        <f>VLOOKUP(A67,'(A) Current Law'!$A$8:$W$303,16,)</f>
        <v>3.0074217536209451</v>
      </c>
      <c r="D67" s="76">
        <f>VLOOKUP(A67,'(B) $2500'!$A$10:$AD$305,15,)</f>
        <v>3.1175071456950021</v>
      </c>
      <c r="E67" s="76">
        <f>VLOOKUP(A67,'(C) $2750'!$A$10:$AD$305,15,)</f>
        <v>3.4118407733905896</v>
      </c>
      <c r="F67" s="76">
        <f>VLOOKUP(A67,'(D) $3000'!$A$10:$AD$305,15,)</f>
        <v>3.70844496130375</v>
      </c>
      <c r="G67" s="76">
        <f>VLOOKUP(A67,'(E) $3500'!$A$10:$AD$305,15,)</f>
        <v>4.3066612122106172</v>
      </c>
    </row>
    <row r="68" spans="1:7" ht="15.6">
      <c r="A68" s="58" t="s">
        <v>78</v>
      </c>
      <c r="B68" s="67" t="s">
        <v>79</v>
      </c>
      <c r="C68" s="75">
        <f>VLOOKUP(A68,'(A) Current Law'!$A$8:$W$303,16,)</f>
        <v>3.2046984856312393</v>
      </c>
      <c r="D68" s="76">
        <f>VLOOKUP(A68,'(B) $2500'!$A$10:$AD$305,15,)</f>
        <v>3.4278318857191108</v>
      </c>
      <c r="E68" s="76">
        <f>VLOOKUP(A68,'(C) $2750'!$A$10:$AD$305,15,)</f>
        <v>3.7524922695218015</v>
      </c>
      <c r="F68" s="76">
        <f>VLOOKUP(A68,'(D) $3000'!$A$10:$AD$305,15,)</f>
        <v>4.0807678857134624</v>
      </c>
      <c r="G68" s="76">
        <f>VLOOKUP(A68,'(E) $3500'!$A$10:$AD$305,15,)</f>
        <v>4.7410885860663434</v>
      </c>
    </row>
    <row r="69" spans="1:7" ht="15.6">
      <c r="A69" s="62" t="s">
        <v>166</v>
      </c>
      <c r="B69" s="68" t="s">
        <v>167</v>
      </c>
      <c r="C69" s="75">
        <f>VLOOKUP(A69,'(A) Current Law'!$A$8:$W$303,16,)</f>
        <v>2.5930044634410083</v>
      </c>
      <c r="D69" s="76">
        <f>VLOOKUP(A69,'(B) $2500'!$A$10:$AD$305,15,)</f>
        <v>2.654923485455519</v>
      </c>
      <c r="E69" s="76">
        <f>VLOOKUP(A69,'(C) $2750'!$A$10:$AD$305,15,)</f>
        <v>2.9029047840471356</v>
      </c>
      <c r="F69" s="76">
        <f>VLOOKUP(A69,'(D) $3000'!$A$10:$AD$305,15,)</f>
        <v>3.1529092026565118</v>
      </c>
      <c r="G69" s="76">
        <f>VLOOKUP(A69,'(E) $3500'!$A$10:$AD$305,15,)</f>
        <v>3.6588946235387545</v>
      </c>
    </row>
    <row r="70" spans="1:7" ht="15.6">
      <c r="A70" s="62" t="s">
        <v>210</v>
      </c>
      <c r="B70" s="68" t="s">
        <v>211</v>
      </c>
      <c r="C70" s="75">
        <f>VLOOKUP(A70,'(A) Current Law'!$A$8:$W$303,16,)</f>
        <v>2.7285561387671495</v>
      </c>
      <c r="D70" s="76">
        <f>VLOOKUP(A70,'(B) $2500'!$A$10:$AD$305,15,)</f>
        <v>2.6347227233664778</v>
      </c>
      <c r="E70" s="76">
        <f>VLOOKUP(A70,'(C) $2750'!$A$10:$AD$305,15,)</f>
        <v>2.8831939381552791</v>
      </c>
      <c r="F70" s="76">
        <f>VLOOKUP(A70,'(D) $3000'!$A$10:$AD$305,15,)</f>
        <v>3.1316704765729266</v>
      </c>
      <c r="G70" s="76">
        <f>VLOOKUP(A70,'(E) $3500'!$A$10:$AD$305,15,)</f>
        <v>3.6346027933367662</v>
      </c>
    </row>
    <row r="71" spans="1:7" ht="15.6">
      <c r="A71" s="62" t="s">
        <v>222</v>
      </c>
      <c r="B71" s="68" t="s">
        <v>223</v>
      </c>
      <c r="C71" s="75">
        <f>VLOOKUP(A71,'(A) Current Law'!$A$8:$W$303,16,)</f>
        <v>1.6407924924203863</v>
      </c>
      <c r="D71" s="76">
        <f>VLOOKUP(A71,'(B) $2500'!$A$10:$AD$305,15,)</f>
        <v>1.8746642096890809</v>
      </c>
      <c r="E71" s="76">
        <f>VLOOKUP(A71,'(C) $2750'!$A$10:$AD$305,15,)</f>
        <v>2.0621306306579892</v>
      </c>
      <c r="F71" s="76">
        <f>VLOOKUP(A71,'(D) $3000'!$A$10:$AD$305,15,)</f>
        <v>2.249597051626897</v>
      </c>
      <c r="G71" s="76">
        <f>VLOOKUP(A71,'(E) $3500'!$A$10:$AD$305,15,)</f>
        <v>2.6245298935647132</v>
      </c>
    </row>
    <row r="72" spans="1:7" ht="15.6">
      <c r="A72" s="62" t="s">
        <v>232</v>
      </c>
      <c r="B72" s="68" t="s">
        <v>233</v>
      </c>
      <c r="C72" s="75">
        <f>VLOOKUP(A72,'(A) Current Law'!$A$8:$W$303,16,)</f>
        <v>4.2667689433416864</v>
      </c>
      <c r="D72" s="76">
        <f>VLOOKUP(A72,'(B) $2500'!$A$10:$AD$305,15,)</f>
        <v>4.3423206954337168</v>
      </c>
      <c r="E72" s="76">
        <f>VLOOKUP(A72,'(C) $2750'!$A$10:$AD$305,15,)</f>
        <v>4.7586851004021735</v>
      </c>
      <c r="F72" s="76">
        <f>VLOOKUP(A72,'(D) $3000'!$A$10:$AD$305,15,)</f>
        <v>5.1780465576048336</v>
      </c>
      <c r="G72" s="76">
        <f>VLOOKUP(A72,'(E) $3500'!$A$10:$AD$305,15,)</f>
        <v>6.0213430272266812</v>
      </c>
    </row>
    <row r="73" spans="1:7" ht="15.6">
      <c r="A73" s="62" t="s">
        <v>318</v>
      </c>
      <c r="B73" s="68" t="s">
        <v>319</v>
      </c>
      <c r="C73" s="75">
        <f>VLOOKUP(A73,'(A) Current Law'!$A$8:$W$303,16,)</f>
        <v>2.2371911683544528</v>
      </c>
      <c r="D73" s="76">
        <f>VLOOKUP(A73,'(B) $2500'!$A$10:$AD$305,15,)</f>
        <v>2.2913775166067838</v>
      </c>
      <c r="E73" s="76">
        <f>VLOOKUP(A73,'(C) $2750'!$A$10:$AD$305,15,)</f>
        <v>2.5205152682674621</v>
      </c>
      <c r="F73" s="76">
        <f>VLOOKUP(A73,'(D) $3000'!$A$10:$AD$305,15,)</f>
        <v>2.7496530199281404</v>
      </c>
      <c r="G73" s="76">
        <f>VLOOKUP(A73,'(E) $3500'!$A$10:$AD$305,15,)</f>
        <v>3.2079285232494974</v>
      </c>
    </row>
    <row r="74" spans="1:7" ht="15.6">
      <c r="A74" s="62" t="s">
        <v>344</v>
      </c>
      <c r="B74" s="68" t="s">
        <v>345</v>
      </c>
      <c r="C74" s="75">
        <f>VLOOKUP(A74,'(A) Current Law'!$A$8:$W$303,16,)</f>
        <v>2.6534094961382326</v>
      </c>
      <c r="D74" s="76">
        <f>VLOOKUP(A74,'(B) $2500'!$A$10:$AD$305,15,)</f>
        <v>2.7846344255491222</v>
      </c>
      <c r="E74" s="76">
        <f>VLOOKUP(A74,'(C) $2750'!$A$10:$AD$305,15,)</f>
        <v>3.044559712994269</v>
      </c>
      <c r="F74" s="76">
        <f>VLOOKUP(A74,'(D) $3000'!$A$10:$AD$305,15,)</f>
        <v>3.3083772459115401</v>
      </c>
      <c r="G74" s="76">
        <f>VLOOKUP(A74,'(E) $3500'!$A$10:$AD$305,15,)</f>
        <v>3.8401256265564694</v>
      </c>
    </row>
    <row r="75" spans="1:7" ht="15.6">
      <c r="A75" s="62" t="s">
        <v>390</v>
      </c>
      <c r="B75" s="68" t="s">
        <v>391</v>
      </c>
      <c r="C75" s="75">
        <f>VLOOKUP(A75,'(A) Current Law'!$A$8:$W$303,16,)</f>
        <v>5.4076073169671721</v>
      </c>
      <c r="D75" s="76">
        <f>VLOOKUP(A75,'(B) $2500'!$A$10:$AD$305,15,)</f>
        <v>5.281386109137963</v>
      </c>
      <c r="E75" s="76">
        <f>VLOOKUP(A75,'(C) $2750'!$A$10:$AD$305,15,)</f>
        <v>5.7915923948070027</v>
      </c>
      <c r="F75" s="76">
        <f>VLOOKUP(A75,'(D) $3000'!$A$10:$AD$305,15,)</f>
        <v>6.3047974866556116</v>
      </c>
      <c r="G75" s="76">
        <f>VLOOKUP(A75,'(E) $3500'!$A$10:$AD$305,15,)</f>
        <v>7.336205137179145</v>
      </c>
    </row>
    <row r="76" spans="1:7" ht="15.6">
      <c r="A76" s="62" t="s">
        <v>432</v>
      </c>
      <c r="B76" s="68" t="s">
        <v>433</v>
      </c>
      <c r="C76" s="75">
        <f>VLOOKUP(A76,'(A) Current Law'!$A$8:$W$303,16,)</f>
        <v>1.8182297151184565</v>
      </c>
      <c r="D76" s="76">
        <f>VLOOKUP(A76,'(B) $2500'!$A$10:$AD$305,15,)</f>
        <v>1.7695356450610822</v>
      </c>
      <c r="E76" s="76">
        <f>VLOOKUP(A76,'(C) $2750'!$A$10:$AD$305,15,)</f>
        <v>1.9464892095671904</v>
      </c>
      <c r="F76" s="76">
        <f>VLOOKUP(A76,'(D) $3000'!$A$10:$AD$305,15,)</f>
        <v>2.1234427740732986</v>
      </c>
      <c r="G76" s="76">
        <f>VLOOKUP(A76,'(E) $3500'!$A$10:$AD$305,15,)</f>
        <v>2.4773499030855151</v>
      </c>
    </row>
    <row r="77" spans="1:7" ht="15.6">
      <c r="A77" s="62" t="s">
        <v>606</v>
      </c>
      <c r="B77" s="68" t="s">
        <v>607</v>
      </c>
      <c r="C77" s="75">
        <f>VLOOKUP(A77,'(A) Current Law'!$A$8:$W$303,16,)</f>
        <v>5.7341638785722218</v>
      </c>
      <c r="D77" s="76">
        <f>VLOOKUP(A77,'(B) $2500'!$A$10:$AD$305,15,)</f>
        <v>4.9519064126589418</v>
      </c>
      <c r="E77" s="76">
        <f>VLOOKUP(A77,'(C) $2750'!$A$10:$AD$305,15,)</f>
        <v>5.4291693150070941</v>
      </c>
      <c r="F77" s="76">
        <f>VLOOKUP(A77,'(D) $3000'!$A$10:$AD$305,15,)</f>
        <v>5.9094308207996624</v>
      </c>
      <c r="G77" s="76">
        <f>VLOOKUP(A77,'(E) $3500'!$A$10:$AD$305,15,)</f>
        <v>6.8745995501542376</v>
      </c>
    </row>
    <row r="78" spans="1:7" ht="15.6">
      <c r="B78" s="68" t="s">
        <v>657</v>
      </c>
      <c r="C78" s="76">
        <f>'(A) Current Law'!P6</f>
        <v>2.331737269716434</v>
      </c>
      <c r="D78" s="76">
        <f>'(B) $2500'!O8</f>
        <v>2.33147778212372</v>
      </c>
      <c r="E78" s="76">
        <f>'(C) $2750'!O8</f>
        <v>2.5267490976055731</v>
      </c>
      <c r="F78" s="76">
        <f>'(D) $3000'!O8</f>
        <v>2.7286701967359561</v>
      </c>
      <c r="G78" s="76">
        <f>'(E) $3500'!O8</f>
        <v>3.140836866163081</v>
      </c>
    </row>
  </sheetData>
  <mergeCells count="4">
    <mergeCell ref="I2:N2"/>
    <mergeCell ref="B43:G43"/>
    <mergeCell ref="B62:G62"/>
    <mergeCell ref="I21:N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Cover</vt:lpstr>
      <vt:lpstr>(A) Current Law</vt:lpstr>
      <vt:lpstr>(B) $2500</vt:lpstr>
      <vt:lpstr>(C) $2750</vt:lpstr>
      <vt:lpstr>(D) $3000</vt:lpstr>
      <vt:lpstr>(E) $3500</vt:lpstr>
      <vt:lpstr>Handouts</vt:lpstr>
      <vt:lpstr>'(A) Current Law'!Print_Area</vt:lpstr>
      <vt:lpstr>'(B) $2500'!Print_Area</vt:lpstr>
      <vt:lpstr>'(C) $2750'!Print_Area</vt:lpstr>
      <vt:lpstr>'(D) $3000'!Print_Area</vt:lpstr>
      <vt:lpstr>'(E) $3500'!Print_Area</vt:lpstr>
      <vt:lpstr>Cover!Print_Area</vt:lpstr>
      <vt:lpstr>Handouts!Print_Area</vt:lpstr>
      <vt:lpstr>'(A) Current Law'!Print_Titles</vt:lpstr>
      <vt:lpstr>'(B) $2500'!Print_Titles</vt:lpstr>
      <vt:lpstr>'(C) $2750'!Print_Titles</vt:lpstr>
      <vt:lpstr>'(D) $3000'!Print_Titles</vt:lpstr>
      <vt:lpstr>'(E) $3500'!Print_Titles</vt:lpstr>
    </vt:vector>
  </TitlesOfParts>
  <Company>Office of Financial Management,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Paula</dc:creator>
  <cp:lastModifiedBy>Moore, Paula</cp:lastModifiedBy>
  <cp:lastPrinted>2011-07-12T16:01:38Z</cp:lastPrinted>
  <dcterms:created xsi:type="dcterms:W3CDTF">2011-06-23T18:17:24Z</dcterms:created>
  <dcterms:modified xsi:type="dcterms:W3CDTF">2011-07-12T16:24:33Z</dcterms:modified>
</cp:coreProperties>
</file>